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2525" yWindow="225" windowWidth="10770" windowHeight="8160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J19" i="18" l="1"/>
  <c r="J20" i="18"/>
  <c r="J18" i="18"/>
  <c r="L20" i="18" l="1"/>
  <c r="L19" i="18"/>
  <c r="L18" i="18"/>
  <c r="K21" i="18" l="1"/>
  <c r="J21" i="18"/>
  <c r="K83" i="21" l="1"/>
  <c r="K73" i="21"/>
  <c r="K57" i="21"/>
  <c r="K50" i="21"/>
  <c r="K42" i="21"/>
  <c r="K41" i="21" s="1"/>
  <c r="K36" i="21"/>
  <c r="K17" i="21"/>
  <c r="K10" i="21"/>
  <c r="K9" i="21" s="1"/>
  <c r="K120" i="21" l="1"/>
  <c r="J120" i="21"/>
  <c r="K101" i="21"/>
  <c r="J101" i="21"/>
  <c r="K91" i="21"/>
  <c r="J91" i="21"/>
  <c r="K87" i="21"/>
  <c r="J87" i="21"/>
  <c r="J83" i="21"/>
  <c r="K80" i="21"/>
  <c r="K70" i="21" s="1"/>
  <c r="J80" i="21"/>
  <c r="J73" i="21"/>
  <c r="J70" i="21" s="1"/>
  <c r="J115" i="21" s="1"/>
  <c r="J57" i="21"/>
  <c r="J50" i="21"/>
  <c r="J42" i="21"/>
  <c r="J41" i="21"/>
  <c r="J36" i="21"/>
  <c r="K27" i="21"/>
  <c r="J27" i="21"/>
  <c r="J17" i="21"/>
  <c r="J10" i="21"/>
  <c r="J9" i="21" s="1"/>
  <c r="J67" i="21" s="1"/>
  <c r="K115" i="21" l="1"/>
  <c r="K67" i="21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23" i="17"/>
  <c r="J45" i="20"/>
  <c r="K45" i="20"/>
  <c r="J19" i="20"/>
  <c r="K19" i="20"/>
  <c r="J39" i="20"/>
  <c r="J47" i="20" s="1"/>
  <c r="J32" i="20"/>
  <c r="J28" i="20"/>
  <c r="J34" i="20" s="1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34" i="20" s="1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47" i="20" l="1"/>
  <c r="J46" i="20"/>
  <c r="J43" i="18"/>
  <c r="K33" i="20"/>
  <c r="K20" i="20"/>
  <c r="K21" i="20"/>
  <c r="M43" i="18"/>
  <c r="J11" i="18"/>
  <c r="J44" i="18" s="1"/>
  <c r="J46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M47" i="18" l="1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<sst xmlns="http://schemas.openxmlformats.org/spreadsheetml/2006/main" count="823" uniqueCount="404">
  <si>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</si>
  <si>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</si>
  <si>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</si>
  <si>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</si>
  <si>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</si>
  <si>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</si>
  <si>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</si>
  <si>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</si>
  <si>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</si>
  <si>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</si>
  <si>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</si>
  <si>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</si>
  <si>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</si>
  <si>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</si>
  <si>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</si>
  <si>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</si>
  <si>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</si>
  <si>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</si>
  <si>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</si>
  <si>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</si>
  <si>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</si>
  <si>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</si>
  <si>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</si>
  <si>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</si>
  <si>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</si>
  <si>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</si>
  <si>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</si>
  <si>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</si>
  <si>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</si>
  <si>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</si>
  <si>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</si>
  <si>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</si>
  <si>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</si>
  <si>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</si>
  <si>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</si>
  <si>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</si>
  <si>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</si>
  <si>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</si>
  <si>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</si>
  <si>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</si>
  <si>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</si>
  <si>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</si>
  <si>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</si>
  <si>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</si>
  <si>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</si>
  <si>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</si>
  <si>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</si>
  <si>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</si>
  <si>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</si>
  <si>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</si>
  <si>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</si>
  <si>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</si>
  <si>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</si>
  <si>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</si>
  <si>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</si>
  <si>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</si>
  <si>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</si>
  <si>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</si>
  <si>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</si>
  <si>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</si>
  <si>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</si>
  <si>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</si>
  <si>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</si>
  <si>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</si>
  <si>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</si>
  <si>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</si>
  <si>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</si>
  <si>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</si>
  <si>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</si>
  <si>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</si>
  <si>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</si>
  <si>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</si>
  <si>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</si>
  <si>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</si>
  <si>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</si>
  <si>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</si>
  <si>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</si>
  <si>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</si>
  <si>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</si>
  <si>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</si>
  <si>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</si>
  <si>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</si>
  <si>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</si>
  <si>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</si>
  <si>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</si>
  <si>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</si>
  <si>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</si>
  <si>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</si>
  <si>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</si>
  <si>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</si>
  <si>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</si>
  <si>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</si>
  <si>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</si>
  <si>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</si>
  <si>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</si>
  <si>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</si>
  <si>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</si>
  <si>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</si>
  <si>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</si>
  <si>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</si>
  <si>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</si>
  <si>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</si>
  <si>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</si>
  <si>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</si>
  <si>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</si>
  <si>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</si>
  <si>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</si>
  <si>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</si>
  <si>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</si>
  <si>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</si>
  <si>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</si>
  <si>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</si>
  <si>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</si>
  <si>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</si>
  <si>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</si>
  <si>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</si>
  <si>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</si>
  <si>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</si>
  <si>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</si>
  <si>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</si>
  <si>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</si>
  <si>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</si>
  <si>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</si>
  <si>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</si>
  <si>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</si>
  <si>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</si>
  <si>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</si>
  <si>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</si>
  <si>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</si>
  <si>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</si>
  <si>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</si>
  <si>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</si>
  <si>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</si>
  <si>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</si>
  <si>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</si>
  <si>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</si>
  <si>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</si>
  <si>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</si>
  <si>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</si>
  <si>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</si>
  <si>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</si>
  <si>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</si>
  <si>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</si>
  <si>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</si>
  <si>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</si>
  <si>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</si>
  <si>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</si>
  <si>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</si>
  <si>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</si>
  <si>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</si>
  <si>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</si>
  <si>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</si>
  <si>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</si>
  <si>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</si>
  <si>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</si>
  <si>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</si>
  <si>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</si>
  <si>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</si>
  <si>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</si>
  <si>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</si>
  <si>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</si>
  <si>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</si>
  <si>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</si>
  <si>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</si>
  <si>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</si>
  <si>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</si>
  <si>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</si>
  <si>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</si>
  <si>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</si>
  <si>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</si>
  <si>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</si>
  <si>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</si>
  <si>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</si>
  <si>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</si>
  <si>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</si>
  <si>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</si>
  <si>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</si>
  <si>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</si>
  <si>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</si>
  <si>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</si>
  <si>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</si>
  <si>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</si>
  <si>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</si>
  <si>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</si>
  <si>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</si>
  <si>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</si>
  <si>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</si>
  <si>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</si>
  <si>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</si>
  <si>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</si>
  <si>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</si>
  <si>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</si>
  <si>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</si>
  <si>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</si>
  <si>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</si>
  <si>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</si>
  <si>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</si>
  <si>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</si>
  <si>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</si>
  <si>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</si>
  <si>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</si>
  <si>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</si>
  <si>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</si>
  <si>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</si>
  <si>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</si>
  <si>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</si>
  <si>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</si>
  <si>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</si>
  <si>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</si>
  <si>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</si>
  <si>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</si>
  <si>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</si>
  <si>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</si>
  <si>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</si>
  <si>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</si>
  <si>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</si>
  <si>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</si>
  <si>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</si>
  <si>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</si>
  <si>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</si>
  <si>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</si>
  <si>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</si>
  <si>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</si>
  <si>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</si>
  <si>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</si>
  <si>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</si>
  <si>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</si>
  <si>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</si>
  <si>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</si>
  <si>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</si>
  <si>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</si>
  <si>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</si>
  <si>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</si>
  <si>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</si>
  <si>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</si>
  <si>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</si>
  <si>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</si>
  <si>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</si>
  <si>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</si>
  <si>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</si>
  <si>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</si>
  <si>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</si>
  <si>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</si>
  <si>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</si>
  <si>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</si>
  <si>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</si>
  <si>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</si>
  <si>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</si>
  <si>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</si>
  <si>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</si>
  <si>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</si>
  <si>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</si>
  <si>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</si>
  <si>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</si>
  <si>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</si>
  <si>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</si>
  <si>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</si>
  <si>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</si>
  <si>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</si>
  <si>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</si>
  <si>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</si>
  <si>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</si>
  <si>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</si>
  <si>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</si>
  <si>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</si>
  <si>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</si>
  <si>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</si>
  <si>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</si>
  <si>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</si>
  <si>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</si>
  <si>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</si>
  <si>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</si>
  <si>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</si>
  <si>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</si>
  <si>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</si>
  <si>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</si>
  <si>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</si>
  <si>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</si>
  <si>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</si>
  <si>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</si>
  <si>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</si>
  <si>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</si>
  <si>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</si>
  <si>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</si>
  <si>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</si>
  <si>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</si>
  <si>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</si>
  <si>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</si>
  <si>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</si>
  <si>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</si>
  <si>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</si>
  <si>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</si>
  <si>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</si>
  <si>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</si>
  <si>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</si>
  <si>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</si>
  <si>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</si>
  <si>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</si>
  <si>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</si>
  <si>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</si>
  <si>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</si>
  <si>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</si>
  <si>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</si>
  <si>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</si>
  <si>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</si>
  <si>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</si>
  <si>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</si>
  <si>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</si>
  <si>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</si>
  <si>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</si>
  <si>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</si>
  <si>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</si>
  <si>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</si>
  <si>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</si>
  <si>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</si>
  <si>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</si>
  <si>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</si>
  <si>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</si>
  <si>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</si>
  <si>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</si>
  <si>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</si>
  <si>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</si>
  <si>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</si>
  <si>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</si>
  <si>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</si>
  <si>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</si>
  <si>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</si>
  <si>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</si>
  <si>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</si>
  <si>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</si>
  <si>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</si>
  <si>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</si>
  <si>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</si>
  <si>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</si>
  <si>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</si>
  <si>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</si>
  <si>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</si>
  <si>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</si>
  <si>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</si>
  <si>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</si>
  <si>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</si>
  <si>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</si>
  <si>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</si>
  <si>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</si>
  <si>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</si>
  <si>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</si>
  <si>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</si>
  <si>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</si>
  <si>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</si>
  <si>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</si>
  <si>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</si>
  <si>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</si>
  <si>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</si>
  <si>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</si>
  <si>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</si>
  <si>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</si>
  <si>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</si>
  <si>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</si>
  <si>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</si>
  <si>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</si>
  <si>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</si>
  <si>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</si>
  <si>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</si>
  <si>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</si>
  <si>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</si>
  <si>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</si>
  <si>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</si>
  <si>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</si>
  <si>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</si>
  <si>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</si>
  <si>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</si>
  <si>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</si>
  <si>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</si>
  <si>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</si>
  <si>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</si>
  <si>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</si>
  <si>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Celiščak Draga</t>
  </si>
  <si>
    <t xml:space="preserve">048 651 200 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</si>
  <si>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</si>
  <si>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</si>
  <si>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</si>
  <si>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</si>
  <si>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</si>
  <si>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</si>
  <si>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</si>
  <si>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</si>
  <si>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</si>
  <si>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</si>
  <si>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</si>
  <si>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</si>
  <si>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</si>
  <si>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</si>
  <si>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</si>
  <si>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</si>
  <si>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</si>
  <si>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</si>
  <si>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AOP
oznaka</t>
  </si>
  <si>
    <t>NE</t>
  </si>
  <si>
    <t>30.9.2013.</t>
  </si>
  <si>
    <t>stanje na dan 30.9.2013.</t>
  </si>
  <si>
    <t>u razdoblju 1.1.2013. do 30.9.2013.</t>
  </si>
  <si>
    <t>za razdoblje od 1.1.2013. do 30.9.2013.</t>
  </si>
  <si>
    <t>U 2013. godini izvršena je dopuna računovodstvene politike ispravka vrijednosti potraživanja</t>
  </si>
  <si>
    <t>od kupaca u postupku predstečajne nagodbe.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</si>
</sst>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Fill="1"/>
    <xf numFmtId="3" fontId="2" fillId="0" borderId="10" xfId="0" applyNumberFormat="1" applyFont="1" applyBorder="1"/>
    <xf numFmtId="3" fontId="2" fillId="0" borderId="1" xfId="0" applyNumberFormat="1" applyFont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I24" sqref="I24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205" t="s">
        <v>300</v>
      </c>
      <c r="B1" s="205"/>
      <c r="C1" s="205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164" t="s">
        <v>301</v>
      </c>
      <c r="B2" s="164"/>
      <c r="C2" s="164"/>
      <c r="D2" s="165"/>
      <c r="E2" s="34" t="s">
        <v>395</v>
      </c>
      <c r="F2" s="35"/>
      <c r="G2" s="36" t="s">
        <v>302</v>
      </c>
      <c r="H2" s="34" t="s">
        <v>398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166" t="s">
        <v>363</v>
      </c>
      <c r="B4" s="166"/>
      <c r="C4" s="166"/>
      <c r="D4" s="166"/>
      <c r="E4" s="166"/>
      <c r="F4" s="166"/>
      <c r="G4" s="166"/>
      <c r="H4" s="166"/>
      <c r="I4" s="166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54" t="s">
        <v>303</v>
      </c>
      <c r="B6" s="155"/>
      <c r="C6" s="162" t="s">
        <v>367</v>
      </c>
      <c r="D6" s="163"/>
      <c r="E6" s="167"/>
      <c r="F6" s="167"/>
      <c r="G6" s="167"/>
      <c r="H6" s="167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167"/>
      <c r="F7" s="167"/>
      <c r="G7" s="167"/>
      <c r="H7" s="167"/>
      <c r="I7" s="49"/>
      <c r="J7" s="32"/>
      <c r="K7" s="32"/>
      <c r="L7" s="32"/>
    </row>
    <row r="8" spans="1:12" x14ac:dyDescent="0.2">
      <c r="A8" s="168" t="s">
        <v>304</v>
      </c>
      <c r="B8" s="169"/>
      <c r="C8" s="162" t="s">
        <v>368</v>
      </c>
      <c r="D8" s="163"/>
      <c r="E8" s="167"/>
      <c r="F8" s="167"/>
      <c r="G8" s="167"/>
      <c r="H8" s="167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159" t="s">
        <v>305</v>
      </c>
      <c r="B10" s="160"/>
      <c r="C10" s="162" t="s">
        <v>369</v>
      </c>
      <c r="D10" s="163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161"/>
      <c r="B11" s="161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54" t="s">
        <v>306</v>
      </c>
      <c r="B12" s="155"/>
      <c r="C12" s="156" t="s">
        <v>370</v>
      </c>
      <c r="D12" s="170"/>
      <c r="E12" s="170"/>
      <c r="F12" s="170"/>
      <c r="G12" s="170"/>
      <c r="H12" s="170"/>
      <c r="I12" s="171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54" t="s">
        <v>307</v>
      </c>
      <c r="B14" s="155"/>
      <c r="C14" s="172">
        <v>48000</v>
      </c>
      <c r="D14" s="173"/>
      <c r="E14" s="41"/>
      <c r="F14" s="156" t="s">
        <v>371</v>
      </c>
      <c r="G14" s="157"/>
      <c r="H14" s="157"/>
      <c r="I14" s="158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54" t="s">
        <v>308</v>
      </c>
      <c r="B16" s="155"/>
      <c r="C16" s="156" t="s">
        <v>372</v>
      </c>
      <c r="D16" s="157"/>
      <c r="E16" s="157"/>
      <c r="F16" s="157"/>
      <c r="G16" s="157"/>
      <c r="H16" s="157"/>
      <c r="I16" s="158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54" t="s">
        <v>309</v>
      </c>
      <c r="B18" s="155"/>
      <c r="C18" s="174" t="s">
        <v>379</v>
      </c>
      <c r="D18" s="175"/>
      <c r="E18" s="175"/>
      <c r="F18" s="175"/>
      <c r="G18" s="175"/>
      <c r="H18" s="175"/>
      <c r="I18" s="176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54" t="s">
        <v>310</v>
      </c>
      <c r="B20" s="155"/>
      <c r="C20" s="174" t="s">
        <v>374</v>
      </c>
      <c r="D20" s="175"/>
      <c r="E20" s="175"/>
      <c r="F20" s="175"/>
      <c r="G20" s="175"/>
      <c r="H20" s="175"/>
      <c r="I20" s="176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54" t="s">
        <v>311</v>
      </c>
      <c r="B22" s="155"/>
      <c r="C22" s="54">
        <v>201</v>
      </c>
      <c r="D22" s="156" t="s">
        <v>371</v>
      </c>
      <c r="E22" s="177"/>
      <c r="F22" s="178"/>
      <c r="G22" s="179"/>
      <c r="H22" s="180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54" t="s">
        <v>312</v>
      </c>
      <c r="B24" s="155"/>
      <c r="C24" s="54">
        <v>6</v>
      </c>
      <c r="D24" s="181" t="s">
        <v>375</v>
      </c>
      <c r="E24" s="182"/>
      <c r="F24" s="182"/>
      <c r="G24" s="183"/>
      <c r="H24" s="48" t="s">
        <v>313</v>
      </c>
      <c r="I24" s="153">
        <v>3451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54" t="s">
        <v>314</v>
      </c>
      <c r="B26" s="155"/>
      <c r="C26" s="57" t="s">
        <v>397</v>
      </c>
      <c r="D26" s="58"/>
      <c r="E26" s="32"/>
      <c r="F26" s="59"/>
      <c r="G26" s="154" t="s">
        <v>315</v>
      </c>
      <c r="H26" s="155"/>
      <c r="I26" s="60" t="s">
        <v>378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184" t="s">
        <v>316</v>
      </c>
      <c r="B28" s="185"/>
      <c r="C28" s="186"/>
      <c r="D28" s="186"/>
      <c r="E28" s="187" t="s">
        <v>317</v>
      </c>
      <c r="F28" s="188"/>
      <c r="G28" s="188"/>
      <c r="H28" s="189" t="s">
        <v>318</v>
      </c>
      <c r="I28" s="189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90"/>
      <c r="B30" s="191"/>
      <c r="C30" s="191"/>
      <c r="D30" s="192"/>
      <c r="E30" s="190"/>
      <c r="F30" s="191"/>
      <c r="G30" s="191"/>
      <c r="H30" s="162"/>
      <c r="I30" s="163"/>
      <c r="J30" s="32"/>
      <c r="K30" s="32"/>
      <c r="L30" s="32"/>
    </row>
    <row r="31" spans="1:12" x14ac:dyDescent="0.2">
      <c r="A31" s="105"/>
      <c r="B31" s="105"/>
      <c r="C31" s="106"/>
      <c r="D31" s="193"/>
      <c r="E31" s="193"/>
      <c r="F31" s="193"/>
      <c r="G31" s="194"/>
      <c r="H31" s="56"/>
      <c r="I31" s="115"/>
      <c r="J31" s="32"/>
      <c r="K31" s="32"/>
      <c r="L31" s="32"/>
    </row>
    <row r="32" spans="1:12" x14ac:dyDescent="0.2">
      <c r="A32" s="190"/>
      <c r="B32" s="191"/>
      <c r="C32" s="191"/>
      <c r="D32" s="192"/>
      <c r="E32" s="190"/>
      <c r="F32" s="191"/>
      <c r="G32" s="191"/>
      <c r="H32" s="195"/>
      <c r="I32" s="196"/>
      <c r="J32" s="32"/>
      <c r="K32" s="32"/>
      <c r="L32" s="32"/>
    </row>
    <row r="33" spans="1:12" x14ac:dyDescent="0.2">
      <c r="A33" s="105"/>
      <c r="B33" s="105"/>
      <c r="C33" s="106"/>
      <c r="D33" s="143"/>
      <c r="E33" s="143"/>
      <c r="F33" s="143"/>
      <c r="G33" s="144"/>
      <c r="H33" s="56"/>
      <c r="I33" s="116"/>
      <c r="J33" s="32"/>
      <c r="K33" s="32"/>
      <c r="L33" s="32"/>
    </row>
    <row r="34" spans="1:12" x14ac:dyDescent="0.2">
      <c r="A34" s="190"/>
      <c r="B34" s="191"/>
      <c r="C34" s="191"/>
      <c r="D34" s="192"/>
      <c r="E34" s="197"/>
      <c r="F34" s="198"/>
      <c r="G34" s="198"/>
      <c r="H34" s="162"/>
      <c r="I34" s="163"/>
      <c r="J34" s="32"/>
      <c r="K34" s="32"/>
      <c r="L34" s="32"/>
    </row>
    <row r="35" spans="1:12" x14ac:dyDescent="0.2">
      <c r="A35" s="105"/>
      <c r="B35" s="105"/>
      <c r="C35" s="106"/>
      <c r="D35" s="143"/>
      <c r="E35" s="143"/>
      <c r="F35" s="143"/>
      <c r="G35" s="144"/>
      <c r="H35" s="56"/>
      <c r="I35" s="116"/>
      <c r="J35" s="32"/>
      <c r="K35" s="32"/>
      <c r="L35" s="32"/>
    </row>
    <row r="36" spans="1:12" x14ac:dyDescent="0.2">
      <c r="A36" s="190"/>
      <c r="B36" s="191"/>
      <c r="C36" s="191"/>
      <c r="D36" s="192"/>
      <c r="E36" s="197"/>
      <c r="F36" s="198"/>
      <c r="G36" s="198"/>
      <c r="H36" s="195"/>
      <c r="I36" s="196"/>
      <c r="J36" s="32"/>
      <c r="K36" s="32"/>
      <c r="L36" s="32"/>
    </row>
    <row r="37" spans="1:12" x14ac:dyDescent="0.2">
      <c r="A37" s="107"/>
      <c r="B37" s="107"/>
      <c r="C37" s="213"/>
      <c r="D37" s="214"/>
      <c r="E37" s="56"/>
      <c r="F37" s="213"/>
      <c r="G37" s="214"/>
      <c r="H37" s="56"/>
      <c r="I37" s="56"/>
      <c r="J37" s="32"/>
      <c r="K37" s="32"/>
      <c r="L37" s="32"/>
    </row>
    <row r="38" spans="1:12" x14ac:dyDescent="0.2">
      <c r="A38" s="197"/>
      <c r="B38" s="198"/>
      <c r="C38" s="198"/>
      <c r="D38" s="199"/>
      <c r="E38" s="197"/>
      <c r="F38" s="198"/>
      <c r="G38" s="198"/>
      <c r="H38" s="195"/>
      <c r="I38" s="196"/>
      <c r="J38" s="32"/>
      <c r="K38" s="32"/>
      <c r="L38" s="32"/>
    </row>
    <row r="39" spans="1:12" x14ac:dyDescent="0.2">
      <c r="A39" s="107"/>
      <c r="B39" s="107"/>
      <c r="C39" s="141"/>
      <c r="D39" s="142"/>
      <c r="E39" s="56"/>
      <c r="F39" s="141"/>
      <c r="G39" s="142"/>
      <c r="H39" s="56"/>
      <c r="I39" s="56"/>
      <c r="J39" s="32"/>
      <c r="K39" s="32"/>
      <c r="L39" s="32"/>
    </row>
    <row r="40" spans="1:12" x14ac:dyDescent="0.2">
      <c r="A40" s="197"/>
      <c r="B40" s="198"/>
      <c r="C40" s="198"/>
      <c r="D40" s="199"/>
      <c r="E40" s="197"/>
      <c r="F40" s="198"/>
      <c r="G40" s="198"/>
      <c r="H40" s="195"/>
      <c r="I40" s="196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200" t="s">
        <v>319</v>
      </c>
      <c r="B44" s="201"/>
      <c r="C44" s="162"/>
      <c r="D44" s="163"/>
      <c r="E44" s="42"/>
      <c r="F44" s="156"/>
      <c r="G44" s="207"/>
      <c r="H44" s="207"/>
      <c r="I44" s="208"/>
      <c r="J44" s="32"/>
      <c r="K44" s="32"/>
      <c r="L44" s="32"/>
    </row>
    <row r="45" spans="1:12" x14ac:dyDescent="0.2">
      <c r="A45" s="63"/>
      <c r="B45" s="63"/>
      <c r="C45" s="209"/>
      <c r="D45" s="210"/>
      <c r="E45" s="41"/>
      <c r="F45" s="209"/>
      <c r="G45" s="211"/>
      <c r="H45" s="67"/>
      <c r="I45" s="67"/>
      <c r="J45" s="32"/>
      <c r="K45" s="32"/>
      <c r="L45" s="32"/>
    </row>
    <row r="46" spans="1:12" x14ac:dyDescent="0.2">
      <c r="A46" s="200" t="s">
        <v>320</v>
      </c>
      <c r="B46" s="201"/>
      <c r="C46" s="181" t="s">
        <v>376</v>
      </c>
      <c r="D46" s="212"/>
      <c r="E46" s="212"/>
      <c r="F46" s="212"/>
      <c r="G46" s="212"/>
      <c r="H46" s="212"/>
      <c r="I46" s="212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200" t="s">
        <v>322</v>
      </c>
      <c r="B48" s="201"/>
      <c r="C48" s="202" t="s">
        <v>377</v>
      </c>
      <c r="D48" s="203"/>
      <c r="E48" s="204"/>
      <c r="F48" s="42"/>
      <c r="G48" s="48" t="s">
        <v>323</v>
      </c>
      <c r="H48" s="202" t="s">
        <v>388</v>
      </c>
      <c r="I48" s="204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200" t="s">
        <v>309</v>
      </c>
      <c r="B50" s="201"/>
      <c r="C50" s="217" t="s">
        <v>373</v>
      </c>
      <c r="D50" s="218"/>
      <c r="E50" s="218"/>
      <c r="F50" s="218"/>
      <c r="G50" s="218"/>
      <c r="H50" s="218"/>
      <c r="I50" s="219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54" t="s">
        <v>324</v>
      </c>
      <c r="B52" s="155"/>
      <c r="C52" s="202" t="s">
        <v>383</v>
      </c>
      <c r="D52" s="203"/>
      <c r="E52" s="203"/>
      <c r="F52" s="203"/>
      <c r="G52" s="203"/>
      <c r="H52" s="203"/>
      <c r="I52" s="220"/>
      <c r="J52" s="32"/>
      <c r="K52" s="32"/>
      <c r="L52" s="32"/>
    </row>
    <row r="53" spans="1:12" x14ac:dyDescent="0.2">
      <c r="A53" s="69"/>
      <c r="B53" s="69"/>
      <c r="C53" s="206" t="s">
        <v>325</v>
      </c>
      <c r="D53" s="206"/>
      <c r="E53" s="206"/>
      <c r="F53" s="206"/>
      <c r="G53" s="206"/>
      <c r="H53" s="206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221" t="s">
        <v>326</v>
      </c>
      <c r="C55" s="222"/>
      <c r="D55" s="222"/>
      <c r="E55" s="222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223" t="s">
        <v>380</v>
      </c>
      <c r="C56" s="224"/>
      <c r="D56" s="224"/>
      <c r="E56" s="224"/>
      <c r="F56" s="224"/>
      <c r="G56" s="224"/>
      <c r="H56" s="224"/>
      <c r="I56" s="224"/>
      <c r="J56" s="32"/>
      <c r="K56" s="32"/>
      <c r="L56" s="32"/>
    </row>
    <row r="57" spans="1:12" x14ac:dyDescent="0.2">
      <c r="A57" s="69"/>
      <c r="B57" s="223" t="s">
        <v>354</v>
      </c>
      <c r="C57" s="224"/>
      <c r="D57" s="224"/>
      <c r="E57" s="224"/>
      <c r="F57" s="224"/>
      <c r="G57" s="224"/>
      <c r="H57" s="224"/>
      <c r="I57" s="93"/>
      <c r="J57" s="32"/>
      <c r="K57" s="32"/>
      <c r="L57" s="32"/>
    </row>
    <row r="58" spans="1:12" x14ac:dyDescent="0.2">
      <c r="A58" s="69"/>
      <c r="B58" s="223" t="s">
        <v>355</v>
      </c>
      <c r="C58" s="224"/>
      <c r="D58" s="224"/>
      <c r="E58" s="224"/>
      <c r="F58" s="224"/>
      <c r="G58" s="224"/>
      <c r="H58" s="224"/>
      <c r="I58" s="224"/>
      <c r="J58" s="32"/>
      <c r="K58" s="32"/>
      <c r="L58" s="32"/>
    </row>
    <row r="59" spans="1:12" x14ac:dyDescent="0.2">
      <c r="A59" s="69"/>
      <c r="B59" s="223" t="s">
        <v>356</v>
      </c>
      <c r="C59" s="224"/>
      <c r="D59" s="224"/>
      <c r="E59" s="224"/>
      <c r="F59" s="224"/>
      <c r="G59" s="224"/>
      <c r="H59" s="224"/>
      <c r="I59" s="224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225" t="s">
        <v>329</v>
      </c>
      <c r="H62" s="226"/>
      <c r="I62" s="227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215"/>
      <c r="H63" s="216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24" zoomScaleNormal="124" zoomScaleSheetLayoutView="110" workbookViewId="0">
      <selection activeCell="A122" sqref="A122:K122"/>
    </sheetView>
  </sheetViews>
  <sheetFormatPr defaultRowHeight="12.75" x14ac:dyDescent="0.2"/>
  <cols>
    <col min="5" max="6" width="9.140625" customWidth="1"/>
    <col min="7" max="7" width="6.570312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150" customWidth="1"/>
    <col min="12" max="12" width="10.85546875" style="127" bestFit="1" customWidth="1"/>
    <col min="13" max="13" width="14.42578125" style="140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40" t="s">
        <v>185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6" ht="12.75" customHeight="1" x14ac:dyDescent="0.2">
      <c r="A2" s="241" t="s">
        <v>399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6" ht="6.75" customHeight="1" x14ac:dyDescent="0.2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6" ht="12.75" customHeight="1" x14ac:dyDescent="0.2">
      <c r="A4" s="243" t="s">
        <v>387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6" ht="30.75" customHeight="1" thickBot="1" x14ac:dyDescent="0.25">
      <c r="A5" s="246" t="s">
        <v>72</v>
      </c>
      <c r="B5" s="247"/>
      <c r="C5" s="247"/>
      <c r="D5" s="247"/>
      <c r="E5" s="247"/>
      <c r="F5" s="247"/>
      <c r="G5" s="247"/>
      <c r="H5" s="248"/>
      <c r="I5" s="125" t="s">
        <v>396</v>
      </c>
      <c r="J5" s="146" t="s">
        <v>365</v>
      </c>
      <c r="K5" s="148" t="s">
        <v>366</v>
      </c>
    </row>
    <row r="6" spans="1:16" x14ac:dyDescent="0.2">
      <c r="A6" s="249">
        <v>1</v>
      </c>
      <c r="B6" s="249"/>
      <c r="C6" s="249"/>
      <c r="D6" s="249"/>
      <c r="E6" s="249"/>
      <c r="F6" s="249"/>
      <c r="G6" s="249"/>
      <c r="H6" s="249"/>
      <c r="I6" s="77">
        <v>2</v>
      </c>
      <c r="J6" s="145">
        <v>3</v>
      </c>
      <c r="K6" s="147">
        <v>4</v>
      </c>
    </row>
    <row r="7" spans="1:16" x14ac:dyDescent="0.2">
      <c r="A7" s="228" t="s">
        <v>381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</row>
    <row r="8" spans="1:16" x14ac:dyDescent="0.2">
      <c r="A8" s="231" t="s">
        <v>74</v>
      </c>
      <c r="B8" s="232"/>
      <c r="C8" s="232"/>
      <c r="D8" s="232"/>
      <c r="E8" s="232"/>
      <c r="F8" s="232"/>
      <c r="G8" s="232"/>
      <c r="H8" s="233"/>
      <c r="I8" s="6">
        <v>1</v>
      </c>
      <c r="J8" s="23"/>
      <c r="K8" s="23"/>
    </row>
    <row r="9" spans="1:16" x14ac:dyDescent="0.2">
      <c r="A9" s="234" t="s">
        <v>8</v>
      </c>
      <c r="B9" s="235"/>
      <c r="C9" s="235"/>
      <c r="D9" s="235"/>
      <c r="E9" s="235"/>
      <c r="F9" s="235"/>
      <c r="G9" s="235"/>
      <c r="H9" s="236"/>
      <c r="I9" s="4">
        <v>2</v>
      </c>
      <c r="J9" s="24">
        <f>J10+J17+J27+J36+J40</f>
        <v>1479050198</v>
      </c>
      <c r="K9" s="24">
        <f>K10+K17+K27+K36+K40</f>
        <v>1410890876</v>
      </c>
      <c r="L9" s="131"/>
      <c r="O9" s="9"/>
      <c r="P9" s="9"/>
    </row>
    <row r="10" spans="1:16" x14ac:dyDescent="0.2">
      <c r="A10" s="237" t="s">
        <v>256</v>
      </c>
      <c r="B10" s="238"/>
      <c r="C10" s="238"/>
      <c r="D10" s="238"/>
      <c r="E10" s="238"/>
      <c r="F10" s="238"/>
      <c r="G10" s="238"/>
      <c r="H10" s="239"/>
      <c r="I10" s="4">
        <v>3</v>
      </c>
      <c r="J10" s="24">
        <f>SUM(J11:J16)</f>
        <v>115583415</v>
      </c>
      <c r="K10" s="24">
        <f>SUM(K11:K16)</f>
        <v>113701446</v>
      </c>
      <c r="L10" s="131"/>
      <c r="O10" s="9"/>
      <c r="P10" s="9"/>
    </row>
    <row r="11" spans="1:16" x14ac:dyDescent="0.2">
      <c r="A11" s="237" t="s">
        <v>126</v>
      </c>
      <c r="B11" s="238"/>
      <c r="C11" s="238"/>
      <c r="D11" s="238"/>
      <c r="E11" s="238"/>
      <c r="F11" s="238"/>
      <c r="G11" s="238"/>
      <c r="H11" s="239"/>
      <c r="I11" s="4">
        <v>4</v>
      </c>
      <c r="J11" s="25">
        <v>0</v>
      </c>
      <c r="K11" s="25">
        <v>0</v>
      </c>
      <c r="L11" s="131"/>
      <c r="O11" s="9"/>
      <c r="P11" s="9"/>
    </row>
    <row r="12" spans="1:16" x14ac:dyDescent="0.2">
      <c r="A12" s="237" t="s">
        <v>10</v>
      </c>
      <c r="B12" s="238"/>
      <c r="C12" s="238"/>
      <c r="D12" s="238"/>
      <c r="E12" s="238"/>
      <c r="F12" s="238"/>
      <c r="G12" s="238"/>
      <c r="H12" s="239"/>
      <c r="I12" s="4">
        <v>5</v>
      </c>
      <c r="J12" s="25">
        <v>115005032</v>
      </c>
      <c r="K12" s="25">
        <v>109425166</v>
      </c>
      <c r="L12" s="131"/>
      <c r="O12" s="9"/>
      <c r="P12" s="9"/>
    </row>
    <row r="13" spans="1:16" x14ac:dyDescent="0.2">
      <c r="A13" s="237" t="s">
        <v>127</v>
      </c>
      <c r="B13" s="238"/>
      <c r="C13" s="238"/>
      <c r="D13" s="238"/>
      <c r="E13" s="238"/>
      <c r="F13" s="238"/>
      <c r="G13" s="238"/>
      <c r="H13" s="239"/>
      <c r="I13" s="4">
        <v>6</v>
      </c>
      <c r="J13" s="25">
        <v>0</v>
      </c>
      <c r="K13" s="25">
        <v>0</v>
      </c>
      <c r="L13" s="131"/>
      <c r="O13" s="9"/>
      <c r="P13" s="9"/>
    </row>
    <row r="14" spans="1:16" x14ac:dyDescent="0.2">
      <c r="A14" s="237" t="s">
        <v>260</v>
      </c>
      <c r="B14" s="238"/>
      <c r="C14" s="238"/>
      <c r="D14" s="238"/>
      <c r="E14" s="238"/>
      <c r="F14" s="238"/>
      <c r="G14" s="238"/>
      <c r="H14" s="239"/>
      <c r="I14" s="4">
        <v>7</v>
      </c>
      <c r="J14" s="25">
        <v>0</v>
      </c>
      <c r="K14" s="25">
        <v>0</v>
      </c>
      <c r="L14" s="131"/>
      <c r="O14" s="9"/>
      <c r="P14" s="9"/>
    </row>
    <row r="15" spans="1:16" x14ac:dyDescent="0.2">
      <c r="A15" s="237" t="s">
        <v>261</v>
      </c>
      <c r="B15" s="238"/>
      <c r="C15" s="238"/>
      <c r="D15" s="238"/>
      <c r="E15" s="238"/>
      <c r="F15" s="238"/>
      <c r="G15" s="238"/>
      <c r="H15" s="239"/>
      <c r="I15" s="4">
        <v>8</v>
      </c>
      <c r="J15" s="25">
        <v>578383</v>
      </c>
      <c r="K15" s="25">
        <v>4276280</v>
      </c>
      <c r="L15" s="131"/>
      <c r="O15" s="9"/>
      <c r="P15" s="9"/>
    </row>
    <row r="16" spans="1:16" x14ac:dyDescent="0.2">
      <c r="A16" s="237" t="s">
        <v>262</v>
      </c>
      <c r="B16" s="238"/>
      <c r="C16" s="238"/>
      <c r="D16" s="238"/>
      <c r="E16" s="238"/>
      <c r="F16" s="238"/>
      <c r="G16" s="238"/>
      <c r="H16" s="239"/>
      <c r="I16" s="4">
        <v>9</v>
      </c>
      <c r="J16" s="25">
        <v>0</v>
      </c>
      <c r="K16" s="25">
        <v>0</v>
      </c>
      <c r="L16" s="131"/>
      <c r="O16" s="9"/>
      <c r="P16" s="9"/>
    </row>
    <row r="17" spans="1:16" x14ac:dyDescent="0.2">
      <c r="A17" s="237" t="s">
        <v>257</v>
      </c>
      <c r="B17" s="238"/>
      <c r="C17" s="238"/>
      <c r="D17" s="238"/>
      <c r="E17" s="238"/>
      <c r="F17" s="238"/>
      <c r="G17" s="238"/>
      <c r="H17" s="239"/>
      <c r="I17" s="4">
        <v>10</v>
      </c>
      <c r="J17" s="24">
        <f>SUM(J18:J26)</f>
        <v>840975306</v>
      </c>
      <c r="K17" s="24">
        <f>SUM(K18:K26)</f>
        <v>806241678</v>
      </c>
      <c r="L17" s="131"/>
      <c r="O17" s="9"/>
      <c r="P17" s="9"/>
    </row>
    <row r="18" spans="1:16" x14ac:dyDescent="0.2">
      <c r="A18" s="237" t="s">
        <v>263</v>
      </c>
      <c r="B18" s="238"/>
      <c r="C18" s="238"/>
      <c r="D18" s="238"/>
      <c r="E18" s="238"/>
      <c r="F18" s="238"/>
      <c r="G18" s="238"/>
      <c r="H18" s="239"/>
      <c r="I18" s="4">
        <v>11</v>
      </c>
      <c r="J18" s="25">
        <v>24706887</v>
      </c>
      <c r="K18" s="25">
        <v>24703373</v>
      </c>
      <c r="L18" s="131"/>
      <c r="O18" s="9"/>
      <c r="P18" s="9"/>
    </row>
    <row r="19" spans="1:16" x14ac:dyDescent="0.2">
      <c r="A19" s="237" t="s">
        <v>299</v>
      </c>
      <c r="B19" s="238"/>
      <c r="C19" s="238"/>
      <c r="D19" s="238"/>
      <c r="E19" s="238"/>
      <c r="F19" s="238"/>
      <c r="G19" s="238"/>
      <c r="H19" s="239"/>
      <c r="I19" s="4">
        <v>12</v>
      </c>
      <c r="J19" s="25">
        <v>518508235</v>
      </c>
      <c r="K19" s="25">
        <v>494760283</v>
      </c>
      <c r="L19" s="131"/>
      <c r="O19" s="9"/>
      <c r="P19" s="9"/>
    </row>
    <row r="20" spans="1:16" x14ac:dyDescent="0.2">
      <c r="A20" s="237" t="s">
        <v>264</v>
      </c>
      <c r="B20" s="238"/>
      <c r="C20" s="238"/>
      <c r="D20" s="238"/>
      <c r="E20" s="238"/>
      <c r="F20" s="238"/>
      <c r="G20" s="238"/>
      <c r="H20" s="239"/>
      <c r="I20" s="4">
        <v>13</v>
      </c>
      <c r="J20" s="25">
        <v>240632428</v>
      </c>
      <c r="K20" s="25">
        <v>228676365</v>
      </c>
      <c r="L20" s="131"/>
      <c r="O20" s="9"/>
      <c r="P20" s="9"/>
    </row>
    <row r="21" spans="1:16" x14ac:dyDescent="0.2">
      <c r="A21" s="237" t="s">
        <v>46</v>
      </c>
      <c r="B21" s="238"/>
      <c r="C21" s="238"/>
      <c r="D21" s="238"/>
      <c r="E21" s="238"/>
      <c r="F21" s="238"/>
      <c r="G21" s="238"/>
      <c r="H21" s="239"/>
      <c r="I21" s="4">
        <v>14</v>
      </c>
      <c r="J21" s="25">
        <v>4185776</v>
      </c>
      <c r="K21" s="25">
        <v>3652708</v>
      </c>
      <c r="L21" s="131"/>
      <c r="O21" s="9"/>
      <c r="P21" s="9"/>
    </row>
    <row r="22" spans="1:16" x14ac:dyDescent="0.2">
      <c r="A22" s="237" t="s">
        <v>47</v>
      </c>
      <c r="B22" s="238"/>
      <c r="C22" s="238"/>
      <c r="D22" s="238"/>
      <c r="E22" s="238"/>
      <c r="F22" s="238"/>
      <c r="G22" s="238"/>
      <c r="H22" s="239"/>
      <c r="I22" s="4">
        <v>15</v>
      </c>
      <c r="J22" s="25">
        <v>0</v>
      </c>
      <c r="K22" s="25">
        <v>0</v>
      </c>
      <c r="L22" s="131"/>
      <c r="O22" s="9"/>
      <c r="P22" s="9"/>
    </row>
    <row r="23" spans="1:16" x14ac:dyDescent="0.2">
      <c r="A23" s="237" t="s">
        <v>86</v>
      </c>
      <c r="B23" s="238"/>
      <c r="C23" s="238"/>
      <c r="D23" s="238"/>
      <c r="E23" s="238"/>
      <c r="F23" s="238"/>
      <c r="G23" s="238"/>
      <c r="H23" s="239"/>
      <c r="I23" s="4">
        <v>16</v>
      </c>
      <c r="J23" s="103">
        <v>178756</v>
      </c>
      <c r="K23" s="25">
        <v>1218883</v>
      </c>
      <c r="L23" s="131"/>
      <c r="O23" s="9"/>
      <c r="P23" s="9"/>
    </row>
    <row r="24" spans="1:16" x14ac:dyDescent="0.2">
      <c r="A24" s="237" t="s">
        <v>87</v>
      </c>
      <c r="B24" s="238"/>
      <c r="C24" s="238"/>
      <c r="D24" s="238"/>
      <c r="E24" s="238"/>
      <c r="F24" s="238"/>
      <c r="G24" s="238"/>
      <c r="H24" s="239"/>
      <c r="I24" s="4">
        <v>17</v>
      </c>
      <c r="J24" s="103">
        <v>51993995</v>
      </c>
      <c r="K24" s="25">
        <v>52472595</v>
      </c>
      <c r="L24" s="131"/>
      <c r="O24" s="9"/>
      <c r="P24" s="9"/>
    </row>
    <row r="25" spans="1:16" x14ac:dyDescent="0.2">
      <c r="A25" s="237" t="s">
        <v>88</v>
      </c>
      <c r="B25" s="238"/>
      <c r="C25" s="238"/>
      <c r="D25" s="238"/>
      <c r="E25" s="238"/>
      <c r="F25" s="238"/>
      <c r="G25" s="238"/>
      <c r="H25" s="239"/>
      <c r="I25" s="4">
        <v>18</v>
      </c>
      <c r="J25" s="25">
        <v>769229</v>
      </c>
      <c r="K25" s="25">
        <v>757471</v>
      </c>
      <c r="L25" s="131"/>
      <c r="O25" s="9"/>
      <c r="P25" s="9"/>
    </row>
    <row r="26" spans="1:16" x14ac:dyDescent="0.2">
      <c r="A26" s="237" t="s">
        <v>89</v>
      </c>
      <c r="B26" s="238"/>
      <c r="C26" s="238"/>
      <c r="D26" s="238"/>
      <c r="E26" s="238"/>
      <c r="F26" s="238"/>
      <c r="G26" s="238"/>
      <c r="H26" s="239"/>
      <c r="I26" s="4">
        <v>19</v>
      </c>
      <c r="J26" s="103">
        <v>0</v>
      </c>
      <c r="K26" s="25">
        <v>0</v>
      </c>
      <c r="L26" s="131"/>
      <c r="O26" s="9"/>
      <c r="P26" s="9"/>
    </row>
    <row r="27" spans="1:16" x14ac:dyDescent="0.2">
      <c r="A27" s="237" t="s">
        <v>243</v>
      </c>
      <c r="B27" s="238"/>
      <c r="C27" s="238"/>
      <c r="D27" s="238"/>
      <c r="E27" s="238"/>
      <c r="F27" s="238"/>
      <c r="G27" s="238"/>
      <c r="H27" s="239"/>
      <c r="I27" s="4">
        <v>20</v>
      </c>
      <c r="J27" s="24">
        <f>SUM(J28:J35)</f>
        <v>497761469</v>
      </c>
      <c r="K27" s="24">
        <f>SUM(K28:K35)</f>
        <v>466217744</v>
      </c>
      <c r="L27" s="131"/>
      <c r="O27" s="9"/>
      <c r="P27" s="9"/>
    </row>
    <row r="28" spans="1:16" x14ac:dyDescent="0.2">
      <c r="A28" s="237" t="s">
        <v>90</v>
      </c>
      <c r="B28" s="238"/>
      <c r="C28" s="238"/>
      <c r="D28" s="238"/>
      <c r="E28" s="238"/>
      <c r="F28" s="238"/>
      <c r="G28" s="238"/>
      <c r="H28" s="239"/>
      <c r="I28" s="4">
        <v>21</v>
      </c>
      <c r="J28" s="25">
        <v>440304164</v>
      </c>
      <c r="K28" s="25">
        <v>440304164</v>
      </c>
      <c r="L28" s="131"/>
      <c r="O28" s="9"/>
      <c r="P28" s="9"/>
    </row>
    <row r="29" spans="1:16" x14ac:dyDescent="0.2">
      <c r="A29" s="237" t="s">
        <v>91</v>
      </c>
      <c r="B29" s="238"/>
      <c r="C29" s="238"/>
      <c r="D29" s="238"/>
      <c r="E29" s="238"/>
      <c r="F29" s="238"/>
      <c r="G29" s="238"/>
      <c r="H29" s="239"/>
      <c r="I29" s="4">
        <v>22</v>
      </c>
      <c r="J29" s="25">
        <v>53844277</v>
      </c>
      <c r="K29" s="25">
        <v>22127736</v>
      </c>
      <c r="L29" s="131"/>
      <c r="O29" s="9"/>
      <c r="P29" s="9"/>
    </row>
    <row r="30" spans="1:16" x14ac:dyDescent="0.2">
      <c r="A30" s="237" t="s">
        <v>92</v>
      </c>
      <c r="B30" s="238"/>
      <c r="C30" s="238"/>
      <c r="D30" s="238"/>
      <c r="E30" s="238"/>
      <c r="F30" s="238"/>
      <c r="G30" s="238"/>
      <c r="H30" s="239"/>
      <c r="I30" s="4">
        <v>23</v>
      </c>
      <c r="J30" s="103">
        <v>907000</v>
      </c>
      <c r="K30" s="25">
        <v>907000</v>
      </c>
      <c r="L30" s="131"/>
      <c r="O30" s="9"/>
      <c r="P30" s="9"/>
    </row>
    <row r="31" spans="1:16" x14ac:dyDescent="0.2">
      <c r="A31" s="237" t="s">
        <v>101</v>
      </c>
      <c r="B31" s="238"/>
      <c r="C31" s="238"/>
      <c r="D31" s="238"/>
      <c r="E31" s="238"/>
      <c r="F31" s="238"/>
      <c r="G31" s="238"/>
      <c r="H31" s="239"/>
      <c r="I31" s="4">
        <v>24</v>
      </c>
      <c r="J31" s="25">
        <v>0</v>
      </c>
      <c r="K31" s="25">
        <v>0</v>
      </c>
      <c r="L31" s="131"/>
      <c r="O31" s="9"/>
      <c r="P31" s="9"/>
    </row>
    <row r="32" spans="1:16" x14ac:dyDescent="0.2">
      <c r="A32" s="237" t="s">
        <v>102</v>
      </c>
      <c r="B32" s="238"/>
      <c r="C32" s="238"/>
      <c r="D32" s="238"/>
      <c r="E32" s="238"/>
      <c r="F32" s="238"/>
      <c r="G32" s="238"/>
      <c r="H32" s="239"/>
      <c r="I32" s="4">
        <v>25</v>
      </c>
      <c r="J32" s="25">
        <v>0</v>
      </c>
      <c r="K32" s="25">
        <v>0</v>
      </c>
      <c r="L32" s="131"/>
      <c r="O32" s="9"/>
      <c r="P32" s="9"/>
    </row>
    <row r="33" spans="1:16" x14ac:dyDescent="0.2">
      <c r="A33" s="237" t="s">
        <v>103</v>
      </c>
      <c r="B33" s="238"/>
      <c r="C33" s="238"/>
      <c r="D33" s="238"/>
      <c r="E33" s="238"/>
      <c r="F33" s="238"/>
      <c r="G33" s="238"/>
      <c r="H33" s="239"/>
      <c r="I33" s="4">
        <v>26</v>
      </c>
      <c r="J33" s="25">
        <v>2706028</v>
      </c>
      <c r="K33" s="25">
        <v>2878844</v>
      </c>
      <c r="L33" s="131"/>
      <c r="O33" s="9"/>
      <c r="P33" s="9"/>
    </row>
    <row r="34" spans="1:16" x14ac:dyDescent="0.2">
      <c r="A34" s="237" t="s">
        <v>93</v>
      </c>
      <c r="B34" s="238"/>
      <c r="C34" s="238"/>
      <c r="D34" s="238"/>
      <c r="E34" s="238"/>
      <c r="F34" s="238"/>
      <c r="G34" s="238"/>
      <c r="H34" s="239"/>
      <c r="I34" s="4">
        <v>27</v>
      </c>
      <c r="J34" s="25">
        <v>0</v>
      </c>
      <c r="K34" s="25">
        <v>0</v>
      </c>
      <c r="L34" s="131"/>
      <c r="O34" s="9"/>
      <c r="P34" s="9"/>
    </row>
    <row r="35" spans="1:16" x14ac:dyDescent="0.2">
      <c r="A35" s="237" t="s">
        <v>236</v>
      </c>
      <c r="B35" s="238"/>
      <c r="C35" s="238"/>
      <c r="D35" s="238"/>
      <c r="E35" s="238"/>
      <c r="F35" s="238"/>
      <c r="G35" s="238"/>
      <c r="H35" s="239"/>
      <c r="I35" s="4">
        <v>28</v>
      </c>
      <c r="J35" s="25">
        <v>0</v>
      </c>
      <c r="K35" s="25">
        <v>0</v>
      </c>
      <c r="L35" s="131"/>
      <c r="O35" s="9"/>
      <c r="P35" s="9"/>
    </row>
    <row r="36" spans="1:16" x14ac:dyDescent="0.2">
      <c r="A36" s="237" t="s">
        <v>237</v>
      </c>
      <c r="B36" s="238"/>
      <c r="C36" s="238"/>
      <c r="D36" s="238"/>
      <c r="E36" s="238"/>
      <c r="F36" s="238"/>
      <c r="G36" s="238"/>
      <c r="H36" s="239"/>
      <c r="I36" s="4">
        <v>29</v>
      </c>
      <c r="J36" s="24">
        <f>SUM(J37:J39)</f>
        <v>0</v>
      </c>
      <c r="K36" s="24">
        <f>SUM(L36:N36)</f>
        <v>0</v>
      </c>
      <c r="L36" s="131"/>
      <c r="O36" s="9"/>
      <c r="P36" s="9"/>
    </row>
    <row r="37" spans="1:16" x14ac:dyDescent="0.2">
      <c r="A37" s="237" t="s">
        <v>94</v>
      </c>
      <c r="B37" s="238"/>
      <c r="C37" s="238"/>
      <c r="D37" s="238"/>
      <c r="E37" s="238"/>
      <c r="F37" s="238"/>
      <c r="G37" s="238"/>
      <c r="H37" s="239"/>
      <c r="I37" s="4">
        <v>30</v>
      </c>
      <c r="J37" s="25">
        <v>0</v>
      </c>
      <c r="K37" s="25">
        <v>0</v>
      </c>
      <c r="L37" s="131"/>
      <c r="O37" s="9"/>
      <c r="P37" s="9"/>
    </row>
    <row r="38" spans="1:16" x14ac:dyDescent="0.2">
      <c r="A38" s="237" t="s">
        <v>95</v>
      </c>
      <c r="B38" s="238"/>
      <c r="C38" s="238"/>
      <c r="D38" s="238"/>
      <c r="E38" s="238"/>
      <c r="F38" s="238"/>
      <c r="G38" s="238"/>
      <c r="H38" s="239"/>
      <c r="I38" s="4">
        <v>31</v>
      </c>
      <c r="J38" s="25">
        <v>0</v>
      </c>
      <c r="K38" s="25">
        <v>0</v>
      </c>
      <c r="L38" s="131"/>
      <c r="O38" s="9"/>
      <c r="P38" s="9"/>
    </row>
    <row r="39" spans="1:16" x14ac:dyDescent="0.2">
      <c r="A39" s="237" t="s">
        <v>96</v>
      </c>
      <c r="B39" s="238"/>
      <c r="C39" s="238"/>
      <c r="D39" s="238"/>
      <c r="E39" s="238"/>
      <c r="F39" s="238"/>
      <c r="G39" s="238"/>
      <c r="H39" s="239"/>
      <c r="I39" s="4">
        <v>32</v>
      </c>
      <c r="J39" s="25">
        <v>0</v>
      </c>
      <c r="K39" s="25">
        <v>0</v>
      </c>
      <c r="L39" s="131"/>
      <c r="O39" s="9"/>
      <c r="P39" s="9"/>
    </row>
    <row r="40" spans="1:16" x14ac:dyDescent="0.2">
      <c r="A40" s="237" t="s">
        <v>238</v>
      </c>
      <c r="B40" s="238"/>
      <c r="C40" s="238"/>
      <c r="D40" s="238"/>
      <c r="E40" s="238"/>
      <c r="F40" s="238"/>
      <c r="G40" s="238"/>
      <c r="H40" s="239"/>
      <c r="I40" s="4">
        <v>33</v>
      </c>
      <c r="J40" s="25">
        <v>24730008</v>
      </c>
      <c r="K40" s="25">
        <v>24730008</v>
      </c>
      <c r="L40" s="131"/>
      <c r="O40" s="9"/>
      <c r="P40" s="9"/>
    </row>
    <row r="41" spans="1:16" x14ac:dyDescent="0.2">
      <c r="A41" s="234" t="s">
        <v>291</v>
      </c>
      <c r="B41" s="235"/>
      <c r="C41" s="235"/>
      <c r="D41" s="235"/>
      <c r="E41" s="235"/>
      <c r="F41" s="235"/>
      <c r="G41" s="235"/>
      <c r="H41" s="236"/>
      <c r="I41" s="4">
        <v>34</v>
      </c>
      <c r="J41" s="24">
        <f>J42+J50+J57+J65</f>
        <v>1027867684</v>
      </c>
      <c r="K41" s="24">
        <f>K42+K50+K57+K65</f>
        <v>1034857179</v>
      </c>
      <c r="L41" s="131"/>
      <c r="O41" s="9"/>
      <c r="P41" s="9"/>
    </row>
    <row r="42" spans="1:16" x14ac:dyDescent="0.2">
      <c r="A42" s="237" t="s">
        <v>118</v>
      </c>
      <c r="B42" s="238"/>
      <c r="C42" s="238"/>
      <c r="D42" s="238"/>
      <c r="E42" s="238"/>
      <c r="F42" s="238"/>
      <c r="G42" s="238"/>
      <c r="H42" s="239"/>
      <c r="I42" s="4">
        <v>35</v>
      </c>
      <c r="J42" s="24">
        <f>SUM(J43:J49)</f>
        <v>305405025</v>
      </c>
      <c r="K42" s="24">
        <f>SUM(K43:K49)</f>
        <v>316901058</v>
      </c>
      <c r="L42" s="131"/>
      <c r="O42" s="9"/>
      <c r="P42" s="9"/>
    </row>
    <row r="43" spans="1:16" x14ac:dyDescent="0.2">
      <c r="A43" s="237" t="s">
        <v>141</v>
      </c>
      <c r="B43" s="238"/>
      <c r="C43" s="238"/>
      <c r="D43" s="238"/>
      <c r="E43" s="238"/>
      <c r="F43" s="238"/>
      <c r="G43" s="238"/>
      <c r="H43" s="239"/>
      <c r="I43" s="4">
        <v>36</v>
      </c>
      <c r="J43" s="25">
        <v>117387470</v>
      </c>
      <c r="K43" s="25">
        <v>111002797</v>
      </c>
      <c r="L43" s="131"/>
      <c r="O43" s="9"/>
      <c r="P43" s="9"/>
    </row>
    <row r="44" spans="1:16" x14ac:dyDescent="0.2">
      <c r="A44" s="237" t="s">
        <v>142</v>
      </c>
      <c r="B44" s="238"/>
      <c r="C44" s="238"/>
      <c r="D44" s="238"/>
      <c r="E44" s="238"/>
      <c r="F44" s="238"/>
      <c r="G44" s="238"/>
      <c r="H44" s="239"/>
      <c r="I44" s="4">
        <v>37</v>
      </c>
      <c r="J44" s="25">
        <v>27472950</v>
      </c>
      <c r="K44" s="25">
        <v>27262254</v>
      </c>
      <c r="L44" s="131"/>
      <c r="O44" s="9"/>
      <c r="P44" s="9"/>
    </row>
    <row r="45" spans="1:16" x14ac:dyDescent="0.2">
      <c r="A45" s="237" t="s">
        <v>104</v>
      </c>
      <c r="B45" s="238"/>
      <c r="C45" s="238"/>
      <c r="D45" s="238"/>
      <c r="E45" s="238"/>
      <c r="F45" s="238"/>
      <c r="G45" s="238"/>
      <c r="H45" s="239"/>
      <c r="I45" s="4">
        <v>38</v>
      </c>
      <c r="J45" s="25">
        <v>102724922</v>
      </c>
      <c r="K45" s="25">
        <v>124755086</v>
      </c>
      <c r="L45" s="131"/>
      <c r="O45" s="9"/>
      <c r="P45" s="9"/>
    </row>
    <row r="46" spans="1:16" x14ac:dyDescent="0.2">
      <c r="A46" s="237" t="s">
        <v>105</v>
      </c>
      <c r="B46" s="238"/>
      <c r="C46" s="238"/>
      <c r="D46" s="238"/>
      <c r="E46" s="238"/>
      <c r="F46" s="238"/>
      <c r="G46" s="238"/>
      <c r="H46" s="239"/>
      <c r="I46" s="4">
        <v>39</v>
      </c>
      <c r="J46" s="25">
        <v>54515859</v>
      </c>
      <c r="K46" s="25">
        <v>50577097</v>
      </c>
      <c r="L46" s="131"/>
      <c r="O46" s="9"/>
      <c r="P46" s="9"/>
    </row>
    <row r="47" spans="1:16" x14ac:dyDescent="0.2">
      <c r="A47" s="237" t="s">
        <v>106</v>
      </c>
      <c r="B47" s="238"/>
      <c r="C47" s="238"/>
      <c r="D47" s="238"/>
      <c r="E47" s="238"/>
      <c r="F47" s="238"/>
      <c r="G47" s="238"/>
      <c r="H47" s="239"/>
      <c r="I47" s="4">
        <v>40</v>
      </c>
      <c r="J47" s="25">
        <v>0</v>
      </c>
      <c r="K47" s="25">
        <v>0</v>
      </c>
      <c r="L47" s="131"/>
      <c r="O47" s="9"/>
      <c r="P47" s="9"/>
    </row>
    <row r="48" spans="1:16" x14ac:dyDescent="0.2">
      <c r="A48" s="237" t="s">
        <v>107</v>
      </c>
      <c r="B48" s="238"/>
      <c r="C48" s="238"/>
      <c r="D48" s="238"/>
      <c r="E48" s="238"/>
      <c r="F48" s="238"/>
      <c r="G48" s="238"/>
      <c r="H48" s="239"/>
      <c r="I48" s="4">
        <v>41</v>
      </c>
      <c r="J48" s="25">
        <v>3303824</v>
      </c>
      <c r="K48" s="25">
        <v>3303824</v>
      </c>
      <c r="L48" s="128"/>
      <c r="O48" s="9"/>
      <c r="P48" s="9"/>
    </row>
    <row r="49" spans="1:16" x14ac:dyDescent="0.2">
      <c r="A49" s="237" t="s">
        <v>108</v>
      </c>
      <c r="B49" s="238"/>
      <c r="C49" s="238"/>
      <c r="D49" s="238"/>
      <c r="E49" s="238"/>
      <c r="F49" s="238"/>
      <c r="G49" s="238"/>
      <c r="H49" s="239"/>
      <c r="I49" s="4">
        <v>42</v>
      </c>
      <c r="J49" s="103">
        <v>0</v>
      </c>
      <c r="K49" s="25">
        <v>0</v>
      </c>
      <c r="L49" s="128"/>
      <c r="O49" s="9"/>
      <c r="P49" s="9"/>
    </row>
    <row r="50" spans="1:16" x14ac:dyDescent="0.2">
      <c r="A50" s="237" t="s">
        <v>119</v>
      </c>
      <c r="B50" s="238"/>
      <c r="C50" s="238"/>
      <c r="D50" s="238"/>
      <c r="E50" s="238"/>
      <c r="F50" s="238"/>
      <c r="G50" s="238"/>
      <c r="H50" s="239"/>
      <c r="I50" s="4">
        <v>43</v>
      </c>
      <c r="J50" s="24">
        <f>SUM(J51:J56)</f>
        <v>520110791</v>
      </c>
      <c r="K50" s="24">
        <f>SUM(K51:K56)</f>
        <v>475424290</v>
      </c>
      <c r="L50" s="131"/>
      <c r="O50" s="9"/>
      <c r="P50" s="9"/>
    </row>
    <row r="51" spans="1:16" x14ac:dyDescent="0.2">
      <c r="A51" s="237" t="s">
        <v>251</v>
      </c>
      <c r="B51" s="238"/>
      <c r="C51" s="238"/>
      <c r="D51" s="238"/>
      <c r="E51" s="238"/>
      <c r="F51" s="238"/>
      <c r="G51" s="238"/>
      <c r="H51" s="239"/>
      <c r="I51" s="4">
        <v>44</v>
      </c>
      <c r="J51" s="25">
        <v>306885784</v>
      </c>
      <c r="K51" s="25">
        <v>253510981</v>
      </c>
      <c r="L51" s="128"/>
      <c r="O51" s="9"/>
      <c r="P51" s="9"/>
    </row>
    <row r="52" spans="1:16" x14ac:dyDescent="0.2">
      <c r="A52" s="237" t="s">
        <v>252</v>
      </c>
      <c r="B52" s="238"/>
      <c r="C52" s="238"/>
      <c r="D52" s="238"/>
      <c r="E52" s="238"/>
      <c r="F52" s="238"/>
      <c r="G52" s="238"/>
      <c r="H52" s="239"/>
      <c r="I52" s="4">
        <v>45</v>
      </c>
      <c r="J52" s="103">
        <v>199479752</v>
      </c>
      <c r="K52" s="25">
        <v>216623173</v>
      </c>
      <c r="L52" s="128"/>
      <c r="O52" s="9"/>
      <c r="P52" s="9"/>
    </row>
    <row r="53" spans="1:16" x14ac:dyDescent="0.2">
      <c r="A53" s="237" t="s">
        <v>253</v>
      </c>
      <c r="B53" s="238"/>
      <c r="C53" s="238"/>
      <c r="D53" s="238"/>
      <c r="E53" s="238"/>
      <c r="F53" s="238"/>
      <c r="G53" s="238"/>
      <c r="H53" s="239"/>
      <c r="I53" s="4">
        <v>46</v>
      </c>
      <c r="J53" s="25">
        <v>0</v>
      </c>
      <c r="K53" s="25">
        <v>0</v>
      </c>
      <c r="L53" s="128"/>
      <c r="O53" s="9"/>
      <c r="P53" s="9"/>
    </row>
    <row r="54" spans="1:16" x14ac:dyDescent="0.2">
      <c r="A54" s="237" t="s">
        <v>254</v>
      </c>
      <c r="B54" s="238"/>
      <c r="C54" s="238"/>
      <c r="D54" s="238"/>
      <c r="E54" s="238"/>
      <c r="F54" s="238"/>
      <c r="G54" s="238"/>
      <c r="H54" s="239"/>
      <c r="I54" s="4">
        <v>47</v>
      </c>
      <c r="J54" s="25">
        <v>1520428</v>
      </c>
      <c r="K54" s="25">
        <v>776927</v>
      </c>
      <c r="L54" s="128"/>
      <c r="O54" s="9"/>
      <c r="P54" s="9"/>
    </row>
    <row r="55" spans="1:16" x14ac:dyDescent="0.2">
      <c r="A55" s="237" t="s">
        <v>5</v>
      </c>
      <c r="B55" s="238"/>
      <c r="C55" s="238"/>
      <c r="D55" s="238"/>
      <c r="E55" s="238"/>
      <c r="F55" s="238"/>
      <c r="G55" s="238"/>
      <c r="H55" s="239"/>
      <c r="I55" s="4">
        <v>48</v>
      </c>
      <c r="J55" s="103">
        <v>12049222</v>
      </c>
      <c r="K55" s="25">
        <v>3689034</v>
      </c>
      <c r="L55" s="128"/>
      <c r="O55" s="9"/>
      <c r="P55" s="9"/>
    </row>
    <row r="56" spans="1:16" x14ac:dyDescent="0.2">
      <c r="A56" s="237" t="s">
        <v>6</v>
      </c>
      <c r="B56" s="238"/>
      <c r="C56" s="238"/>
      <c r="D56" s="238"/>
      <c r="E56" s="238"/>
      <c r="F56" s="238"/>
      <c r="G56" s="238"/>
      <c r="H56" s="239"/>
      <c r="I56" s="4">
        <v>49</v>
      </c>
      <c r="J56" s="103">
        <v>175605</v>
      </c>
      <c r="K56" s="25">
        <v>824175</v>
      </c>
      <c r="L56" s="128"/>
      <c r="O56" s="9"/>
      <c r="P56" s="9"/>
    </row>
    <row r="57" spans="1:16" x14ac:dyDescent="0.2">
      <c r="A57" s="237" t="s">
        <v>120</v>
      </c>
      <c r="B57" s="238"/>
      <c r="C57" s="238"/>
      <c r="D57" s="238"/>
      <c r="E57" s="238"/>
      <c r="F57" s="238"/>
      <c r="G57" s="238"/>
      <c r="H57" s="239"/>
      <c r="I57" s="4">
        <v>50</v>
      </c>
      <c r="J57" s="24">
        <f>SUM(J58:J64)</f>
        <v>161304155</v>
      </c>
      <c r="K57" s="24">
        <f>SUM(K58:K64)</f>
        <v>151946113</v>
      </c>
      <c r="L57" s="128"/>
      <c r="O57" s="9"/>
      <c r="P57" s="9"/>
    </row>
    <row r="58" spans="1:16" x14ac:dyDescent="0.2">
      <c r="A58" s="237" t="s">
        <v>90</v>
      </c>
      <c r="B58" s="238"/>
      <c r="C58" s="238"/>
      <c r="D58" s="238"/>
      <c r="E58" s="238"/>
      <c r="F58" s="238"/>
      <c r="G58" s="238"/>
      <c r="H58" s="239"/>
      <c r="I58" s="4">
        <v>51</v>
      </c>
      <c r="J58" s="25">
        <v>59880215</v>
      </c>
      <c r="K58" s="25">
        <v>59880215</v>
      </c>
      <c r="L58" s="128"/>
      <c r="O58" s="9"/>
      <c r="P58" s="9"/>
    </row>
    <row r="59" spans="1:16" x14ac:dyDescent="0.2">
      <c r="A59" s="237" t="s">
        <v>91</v>
      </c>
      <c r="B59" s="238"/>
      <c r="C59" s="238"/>
      <c r="D59" s="238"/>
      <c r="E59" s="238"/>
      <c r="F59" s="238"/>
      <c r="G59" s="238"/>
      <c r="H59" s="239"/>
      <c r="I59" s="4">
        <v>52</v>
      </c>
      <c r="J59" s="25">
        <v>98087528</v>
      </c>
      <c r="K59" s="25">
        <v>80274649</v>
      </c>
      <c r="L59" s="128"/>
      <c r="O59" s="9"/>
      <c r="P59" s="9"/>
    </row>
    <row r="60" spans="1:16" x14ac:dyDescent="0.2">
      <c r="A60" s="237" t="s">
        <v>293</v>
      </c>
      <c r="B60" s="238"/>
      <c r="C60" s="238"/>
      <c r="D60" s="238"/>
      <c r="E60" s="238"/>
      <c r="F60" s="238"/>
      <c r="G60" s="238"/>
      <c r="H60" s="239"/>
      <c r="I60" s="4">
        <v>53</v>
      </c>
      <c r="J60" s="25">
        <v>0</v>
      </c>
      <c r="K60" s="25">
        <v>0</v>
      </c>
      <c r="L60" s="128"/>
      <c r="O60" s="9"/>
      <c r="P60" s="9"/>
    </row>
    <row r="61" spans="1:16" x14ac:dyDescent="0.2">
      <c r="A61" s="237" t="s">
        <v>101</v>
      </c>
      <c r="B61" s="238"/>
      <c r="C61" s="238"/>
      <c r="D61" s="238"/>
      <c r="E61" s="238"/>
      <c r="F61" s="238"/>
      <c r="G61" s="238"/>
      <c r="H61" s="239"/>
      <c r="I61" s="4">
        <v>54</v>
      </c>
      <c r="J61" s="25">
        <v>0</v>
      </c>
      <c r="K61" s="25">
        <v>0</v>
      </c>
      <c r="L61" s="128"/>
      <c r="O61" s="9"/>
      <c r="P61" s="9"/>
    </row>
    <row r="62" spans="1:16" x14ac:dyDescent="0.2">
      <c r="A62" s="237" t="s">
        <v>102</v>
      </c>
      <c r="B62" s="238"/>
      <c r="C62" s="238"/>
      <c r="D62" s="238"/>
      <c r="E62" s="238"/>
      <c r="F62" s="238"/>
      <c r="G62" s="238"/>
      <c r="H62" s="239"/>
      <c r="I62" s="4">
        <v>55</v>
      </c>
      <c r="J62" s="25">
        <v>3334211</v>
      </c>
      <c r="K62" s="25">
        <v>11303681</v>
      </c>
      <c r="L62" s="128"/>
      <c r="O62" s="9"/>
      <c r="P62" s="9"/>
    </row>
    <row r="63" spans="1:16" x14ac:dyDescent="0.2">
      <c r="A63" s="237" t="s">
        <v>103</v>
      </c>
      <c r="B63" s="238"/>
      <c r="C63" s="238"/>
      <c r="D63" s="238"/>
      <c r="E63" s="238"/>
      <c r="F63" s="238"/>
      <c r="G63" s="238"/>
      <c r="H63" s="239"/>
      <c r="I63" s="4">
        <v>56</v>
      </c>
      <c r="J63" s="25">
        <v>2201</v>
      </c>
      <c r="K63" s="25">
        <v>487568</v>
      </c>
      <c r="L63" s="128"/>
      <c r="O63" s="9"/>
      <c r="P63" s="9"/>
    </row>
    <row r="64" spans="1:16" x14ac:dyDescent="0.2">
      <c r="A64" s="237" t="s">
        <v>62</v>
      </c>
      <c r="B64" s="238"/>
      <c r="C64" s="238"/>
      <c r="D64" s="238"/>
      <c r="E64" s="238"/>
      <c r="F64" s="238"/>
      <c r="G64" s="238"/>
      <c r="H64" s="239"/>
      <c r="I64" s="4">
        <v>57</v>
      </c>
      <c r="J64" s="25">
        <v>0</v>
      </c>
      <c r="K64" s="25">
        <v>0</v>
      </c>
      <c r="L64" s="128"/>
      <c r="O64" s="9"/>
      <c r="P64" s="9"/>
    </row>
    <row r="65" spans="1:16" x14ac:dyDescent="0.2">
      <c r="A65" s="237" t="s">
        <v>258</v>
      </c>
      <c r="B65" s="238"/>
      <c r="C65" s="238"/>
      <c r="D65" s="238"/>
      <c r="E65" s="238"/>
      <c r="F65" s="238"/>
      <c r="G65" s="238"/>
      <c r="H65" s="239"/>
      <c r="I65" s="4">
        <v>58</v>
      </c>
      <c r="J65" s="25">
        <v>41047713</v>
      </c>
      <c r="K65" s="25">
        <v>90585718</v>
      </c>
      <c r="L65" s="128"/>
      <c r="O65" s="9"/>
      <c r="P65" s="9"/>
    </row>
    <row r="66" spans="1:16" x14ac:dyDescent="0.2">
      <c r="A66" s="234" t="s">
        <v>69</v>
      </c>
      <c r="B66" s="235"/>
      <c r="C66" s="235"/>
      <c r="D66" s="235"/>
      <c r="E66" s="235"/>
      <c r="F66" s="235"/>
      <c r="G66" s="235"/>
      <c r="H66" s="236"/>
      <c r="I66" s="4">
        <v>59</v>
      </c>
      <c r="J66" s="25">
        <v>10179880</v>
      </c>
      <c r="K66" s="25">
        <v>9284359</v>
      </c>
      <c r="L66" s="128"/>
      <c r="O66" s="9"/>
      <c r="P66" s="9"/>
    </row>
    <row r="67" spans="1:16" x14ac:dyDescent="0.2">
      <c r="A67" s="234" t="s">
        <v>292</v>
      </c>
      <c r="B67" s="235"/>
      <c r="C67" s="235"/>
      <c r="D67" s="235"/>
      <c r="E67" s="235"/>
      <c r="F67" s="235"/>
      <c r="G67" s="235"/>
      <c r="H67" s="236"/>
      <c r="I67" s="4">
        <v>60</v>
      </c>
      <c r="J67" s="24">
        <f>J8+J9+J41+J66</f>
        <v>2517097762</v>
      </c>
      <c r="K67" s="24">
        <f>K8+K9+K41+K66</f>
        <v>2455032414</v>
      </c>
      <c r="L67" s="128"/>
      <c r="O67" s="9"/>
      <c r="P67" s="9"/>
    </row>
    <row r="68" spans="1:16" ht="13.5" thickBot="1" x14ac:dyDescent="0.25">
      <c r="A68" s="250" t="s">
        <v>109</v>
      </c>
      <c r="B68" s="251"/>
      <c r="C68" s="251"/>
      <c r="D68" s="251"/>
      <c r="E68" s="251"/>
      <c r="F68" s="251"/>
      <c r="G68" s="251"/>
      <c r="H68" s="252"/>
      <c r="I68" s="95">
        <v>61</v>
      </c>
      <c r="J68" s="117">
        <v>570344390</v>
      </c>
      <c r="K68" s="117">
        <v>588393290</v>
      </c>
      <c r="L68" s="128"/>
      <c r="O68" s="9"/>
      <c r="P68" s="9"/>
    </row>
    <row r="69" spans="1:16" x14ac:dyDescent="0.2">
      <c r="A69" s="228" t="s">
        <v>71</v>
      </c>
      <c r="B69" s="253"/>
      <c r="C69" s="253"/>
      <c r="D69" s="253"/>
      <c r="E69" s="253"/>
      <c r="F69" s="253"/>
      <c r="G69" s="253"/>
      <c r="H69" s="253"/>
      <c r="I69" s="253"/>
      <c r="J69" s="253"/>
      <c r="K69" s="254"/>
      <c r="L69" s="128"/>
      <c r="O69" s="9"/>
      <c r="P69" s="9"/>
    </row>
    <row r="70" spans="1:16" x14ac:dyDescent="0.2">
      <c r="A70" s="231" t="s">
        <v>244</v>
      </c>
      <c r="B70" s="232"/>
      <c r="C70" s="232"/>
      <c r="D70" s="232"/>
      <c r="E70" s="232"/>
      <c r="F70" s="232"/>
      <c r="G70" s="232"/>
      <c r="H70" s="233"/>
      <c r="I70" s="6">
        <v>62</v>
      </c>
      <c r="J70" s="118">
        <f>J71+J72+J73+J79+J80+J83+J86</f>
        <v>1081827471</v>
      </c>
      <c r="K70" s="149">
        <f>K71+K72+K73+K79+K80+K83+K86</f>
        <v>1115985732</v>
      </c>
      <c r="L70" s="128"/>
      <c r="O70" s="9"/>
      <c r="P70" s="9"/>
    </row>
    <row r="71" spans="1:16" x14ac:dyDescent="0.2">
      <c r="A71" s="237" t="s">
        <v>155</v>
      </c>
      <c r="B71" s="238"/>
      <c r="C71" s="238"/>
      <c r="D71" s="238"/>
      <c r="E71" s="238"/>
      <c r="F71" s="238"/>
      <c r="G71" s="238"/>
      <c r="H71" s="239"/>
      <c r="I71" s="4">
        <v>63</v>
      </c>
      <c r="J71" s="103">
        <v>1626000900</v>
      </c>
      <c r="K71" s="25">
        <v>1084000600</v>
      </c>
      <c r="L71" s="128"/>
      <c r="O71" s="9"/>
      <c r="P71" s="9"/>
    </row>
    <row r="72" spans="1:16" x14ac:dyDescent="0.2">
      <c r="A72" s="237" t="s">
        <v>156</v>
      </c>
      <c r="B72" s="238"/>
      <c r="C72" s="238"/>
      <c r="D72" s="238"/>
      <c r="E72" s="238"/>
      <c r="F72" s="238"/>
      <c r="G72" s="238"/>
      <c r="H72" s="239"/>
      <c r="I72" s="4">
        <v>64</v>
      </c>
      <c r="J72" s="25">
        <v>25561463</v>
      </c>
      <c r="K72" s="25">
        <v>43669680</v>
      </c>
      <c r="L72" s="128"/>
      <c r="O72" s="9"/>
      <c r="P72" s="9"/>
    </row>
    <row r="73" spans="1:16" x14ac:dyDescent="0.2">
      <c r="A73" s="237" t="s">
        <v>157</v>
      </c>
      <c r="B73" s="238"/>
      <c r="C73" s="238"/>
      <c r="D73" s="238"/>
      <c r="E73" s="238"/>
      <c r="F73" s="238"/>
      <c r="G73" s="238"/>
      <c r="H73" s="239"/>
      <c r="I73" s="4">
        <v>65</v>
      </c>
      <c r="J73" s="24">
        <f>J74+J75-J76+J77+J78</f>
        <v>-37910250</v>
      </c>
      <c r="K73" s="24">
        <f>K74+K75-K76+K77+K78</f>
        <v>-45842809</v>
      </c>
      <c r="L73" s="128"/>
      <c r="O73" s="9"/>
      <c r="P73" s="9"/>
    </row>
    <row r="74" spans="1:16" x14ac:dyDescent="0.2">
      <c r="A74" s="237" t="s">
        <v>158</v>
      </c>
      <c r="B74" s="238"/>
      <c r="C74" s="238"/>
      <c r="D74" s="238"/>
      <c r="E74" s="238"/>
      <c r="F74" s="238"/>
      <c r="G74" s="238"/>
      <c r="H74" s="239"/>
      <c r="I74" s="4">
        <v>66</v>
      </c>
      <c r="J74" s="25">
        <v>6849365</v>
      </c>
      <c r="K74" s="25">
        <v>0</v>
      </c>
      <c r="L74" s="128"/>
      <c r="O74" s="9"/>
      <c r="P74" s="9"/>
    </row>
    <row r="75" spans="1:16" x14ac:dyDescent="0.2">
      <c r="A75" s="237" t="s">
        <v>159</v>
      </c>
      <c r="B75" s="238"/>
      <c r="C75" s="238"/>
      <c r="D75" s="238"/>
      <c r="E75" s="238"/>
      <c r="F75" s="238"/>
      <c r="G75" s="238"/>
      <c r="H75" s="239"/>
      <c r="I75" s="4">
        <v>67</v>
      </c>
      <c r="J75" s="25">
        <v>21761692</v>
      </c>
      <c r="K75" s="25">
        <v>21761693</v>
      </c>
      <c r="L75" s="128"/>
      <c r="O75" s="9"/>
      <c r="P75" s="9"/>
    </row>
    <row r="76" spans="1:16" x14ac:dyDescent="0.2">
      <c r="A76" s="237" t="s">
        <v>147</v>
      </c>
      <c r="B76" s="238"/>
      <c r="C76" s="238"/>
      <c r="D76" s="238"/>
      <c r="E76" s="238"/>
      <c r="F76" s="238"/>
      <c r="G76" s="238"/>
      <c r="H76" s="239"/>
      <c r="I76" s="4">
        <v>68</v>
      </c>
      <c r="J76" s="25">
        <v>67604502</v>
      </c>
      <c r="K76" s="25">
        <v>67604502</v>
      </c>
      <c r="L76" s="128"/>
      <c r="O76" s="9"/>
      <c r="P76" s="9"/>
    </row>
    <row r="77" spans="1:16" x14ac:dyDescent="0.2">
      <c r="A77" s="237" t="s">
        <v>148</v>
      </c>
      <c r="B77" s="238"/>
      <c r="C77" s="238"/>
      <c r="D77" s="238"/>
      <c r="E77" s="238"/>
      <c r="F77" s="238"/>
      <c r="G77" s="238"/>
      <c r="H77" s="239"/>
      <c r="I77" s="4">
        <v>69</v>
      </c>
      <c r="J77" s="25">
        <v>0</v>
      </c>
      <c r="K77" s="25">
        <v>0</v>
      </c>
      <c r="L77" s="128"/>
      <c r="O77" s="9"/>
      <c r="P77" s="9"/>
    </row>
    <row r="78" spans="1:16" x14ac:dyDescent="0.2">
      <c r="A78" s="237" t="s">
        <v>149</v>
      </c>
      <c r="B78" s="238"/>
      <c r="C78" s="238"/>
      <c r="D78" s="238"/>
      <c r="E78" s="238"/>
      <c r="F78" s="238"/>
      <c r="G78" s="238"/>
      <c r="H78" s="239"/>
      <c r="I78" s="4">
        <v>70</v>
      </c>
      <c r="J78" s="103">
        <v>1083195</v>
      </c>
      <c r="K78" s="25">
        <v>0</v>
      </c>
      <c r="L78" s="128"/>
      <c r="O78" s="9"/>
      <c r="P78" s="9"/>
    </row>
    <row r="79" spans="1:16" x14ac:dyDescent="0.2">
      <c r="A79" s="237" t="s">
        <v>150</v>
      </c>
      <c r="B79" s="238"/>
      <c r="C79" s="238"/>
      <c r="D79" s="238"/>
      <c r="E79" s="238"/>
      <c r="F79" s="238"/>
      <c r="G79" s="238"/>
      <c r="H79" s="239"/>
      <c r="I79" s="4">
        <v>71</v>
      </c>
      <c r="J79" s="25">
        <v>0</v>
      </c>
      <c r="K79" s="25">
        <v>0</v>
      </c>
      <c r="L79" s="128"/>
      <c r="O79" s="9"/>
      <c r="P79" s="9"/>
    </row>
    <row r="80" spans="1:16" x14ac:dyDescent="0.2">
      <c r="A80" s="237" t="s">
        <v>289</v>
      </c>
      <c r="B80" s="238"/>
      <c r="C80" s="238"/>
      <c r="D80" s="238"/>
      <c r="E80" s="238"/>
      <c r="F80" s="238"/>
      <c r="G80" s="238"/>
      <c r="H80" s="239"/>
      <c r="I80" s="4">
        <v>72</v>
      </c>
      <c r="J80" s="24">
        <f>J81-J82</f>
        <v>-511133833</v>
      </c>
      <c r="K80" s="24">
        <f>K81-K82</f>
        <v>0</v>
      </c>
      <c r="L80" s="128"/>
      <c r="O80" s="9"/>
      <c r="P80" s="9"/>
    </row>
    <row r="81" spans="1:16" x14ac:dyDescent="0.2">
      <c r="A81" s="255" t="s">
        <v>195</v>
      </c>
      <c r="B81" s="256"/>
      <c r="C81" s="256"/>
      <c r="D81" s="256"/>
      <c r="E81" s="256"/>
      <c r="F81" s="256"/>
      <c r="G81" s="256"/>
      <c r="H81" s="257"/>
      <c r="I81" s="4">
        <v>73</v>
      </c>
      <c r="J81" s="25">
        <v>0</v>
      </c>
      <c r="K81" s="25">
        <v>0</v>
      </c>
      <c r="L81" s="128"/>
      <c r="O81" s="9"/>
      <c r="P81" s="9"/>
    </row>
    <row r="82" spans="1:16" x14ac:dyDescent="0.2">
      <c r="A82" s="255" t="s">
        <v>196</v>
      </c>
      <c r="B82" s="256"/>
      <c r="C82" s="256"/>
      <c r="D82" s="256"/>
      <c r="E82" s="256"/>
      <c r="F82" s="256"/>
      <c r="G82" s="256"/>
      <c r="H82" s="257"/>
      <c r="I82" s="4">
        <v>74</v>
      </c>
      <c r="J82" s="25">
        <v>511133833</v>
      </c>
      <c r="K82" s="25">
        <v>0</v>
      </c>
      <c r="L82" s="128"/>
      <c r="O82" s="9"/>
      <c r="P82" s="9"/>
    </row>
    <row r="83" spans="1:16" x14ac:dyDescent="0.2">
      <c r="A83" s="237" t="s">
        <v>290</v>
      </c>
      <c r="B83" s="238"/>
      <c r="C83" s="238"/>
      <c r="D83" s="238"/>
      <c r="E83" s="238"/>
      <c r="F83" s="238"/>
      <c r="G83" s="238"/>
      <c r="H83" s="239"/>
      <c r="I83" s="4">
        <v>75</v>
      </c>
      <c r="J83" s="24">
        <f>J84-J85</f>
        <v>-20690809</v>
      </c>
      <c r="K83" s="24">
        <f>K84-K85</f>
        <v>34158261</v>
      </c>
      <c r="L83" s="128"/>
      <c r="O83" s="9"/>
      <c r="P83" s="9"/>
    </row>
    <row r="84" spans="1:16" x14ac:dyDescent="0.2">
      <c r="A84" s="255" t="s">
        <v>197</v>
      </c>
      <c r="B84" s="256"/>
      <c r="C84" s="256"/>
      <c r="D84" s="256"/>
      <c r="E84" s="256"/>
      <c r="F84" s="256"/>
      <c r="G84" s="256"/>
      <c r="H84" s="257"/>
      <c r="I84" s="4">
        <v>76</v>
      </c>
      <c r="J84" s="25">
        <v>0</v>
      </c>
      <c r="K84" s="25">
        <v>34158261</v>
      </c>
      <c r="L84" s="128"/>
      <c r="O84" s="9"/>
      <c r="P84" s="9"/>
    </row>
    <row r="85" spans="1:16" x14ac:dyDescent="0.2">
      <c r="A85" s="255" t="s">
        <v>198</v>
      </c>
      <c r="B85" s="256"/>
      <c r="C85" s="256"/>
      <c r="D85" s="256"/>
      <c r="E85" s="256"/>
      <c r="F85" s="256"/>
      <c r="G85" s="256"/>
      <c r="H85" s="257"/>
      <c r="I85" s="4">
        <v>77</v>
      </c>
      <c r="J85" s="25">
        <v>20690809</v>
      </c>
      <c r="K85" s="25">
        <v>0</v>
      </c>
      <c r="L85" s="128"/>
      <c r="O85" s="9"/>
      <c r="P85" s="9"/>
    </row>
    <row r="86" spans="1:16" x14ac:dyDescent="0.2">
      <c r="A86" s="237" t="s">
        <v>199</v>
      </c>
      <c r="B86" s="238"/>
      <c r="C86" s="238"/>
      <c r="D86" s="238"/>
      <c r="E86" s="238"/>
      <c r="F86" s="238"/>
      <c r="G86" s="238"/>
      <c r="H86" s="239"/>
      <c r="I86" s="4">
        <v>78</v>
      </c>
      <c r="J86" s="25">
        <v>0</v>
      </c>
      <c r="K86" s="25">
        <v>0</v>
      </c>
      <c r="L86" s="128"/>
      <c r="O86" s="9"/>
      <c r="P86" s="9"/>
    </row>
    <row r="87" spans="1:16" x14ac:dyDescent="0.2">
      <c r="A87" s="234" t="s">
        <v>38</v>
      </c>
      <c r="B87" s="235"/>
      <c r="C87" s="235"/>
      <c r="D87" s="235"/>
      <c r="E87" s="235"/>
      <c r="F87" s="235"/>
      <c r="G87" s="235"/>
      <c r="H87" s="236"/>
      <c r="I87" s="4">
        <v>79</v>
      </c>
      <c r="J87" s="24">
        <f>SUM(J88:J90)</f>
        <v>34727787</v>
      </c>
      <c r="K87" s="24">
        <f>SUM(K88:K90)</f>
        <v>39411630</v>
      </c>
      <c r="L87" s="128"/>
      <c r="O87" s="9"/>
      <c r="P87" s="9"/>
    </row>
    <row r="88" spans="1:16" x14ac:dyDescent="0.2">
      <c r="A88" s="237" t="s">
        <v>143</v>
      </c>
      <c r="B88" s="238"/>
      <c r="C88" s="238"/>
      <c r="D88" s="238"/>
      <c r="E88" s="238"/>
      <c r="F88" s="238"/>
      <c r="G88" s="238"/>
      <c r="H88" s="239"/>
      <c r="I88" s="4">
        <v>80</v>
      </c>
      <c r="J88" s="103">
        <v>15414100</v>
      </c>
      <c r="K88" s="103">
        <v>15414100</v>
      </c>
      <c r="L88" s="128"/>
      <c r="O88" s="9"/>
      <c r="P88" s="9"/>
    </row>
    <row r="89" spans="1:16" x14ac:dyDescent="0.2">
      <c r="A89" s="237" t="s">
        <v>144</v>
      </c>
      <c r="B89" s="238"/>
      <c r="C89" s="238"/>
      <c r="D89" s="238"/>
      <c r="E89" s="238"/>
      <c r="F89" s="238"/>
      <c r="G89" s="238"/>
      <c r="H89" s="239"/>
      <c r="I89" s="4">
        <v>81</v>
      </c>
      <c r="J89" s="25">
        <v>0</v>
      </c>
      <c r="K89" s="25">
        <v>0</v>
      </c>
      <c r="L89" s="128"/>
      <c r="O89" s="9"/>
      <c r="P89" s="9"/>
    </row>
    <row r="90" spans="1:16" x14ac:dyDescent="0.2">
      <c r="A90" s="237" t="s">
        <v>145</v>
      </c>
      <c r="B90" s="238"/>
      <c r="C90" s="238"/>
      <c r="D90" s="238"/>
      <c r="E90" s="238"/>
      <c r="F90" s="238"/>
      <c r="G90" s="238"/>
      <c r="H90" s="239"/>
      <c r="I90" s="4">
        <v>82</v>
      </c>
      <c r="J90" s="103">
        <v>19313687</v>
      </c>
      <c r="K90" s="103">
        <v>23997530</v>
      </c>
      <c r="L90" s="128"/>
      <c r="O90" s="9"/>
      <c r="P90" s="9"/>
    </row>
    <row r="91" spans="1:16" x14ac:dyDescent="0.2">
      <c r="A91" s="234" t="s">
        <v>39</v>
      </c>
      <c r="B91" s="235"/>
      <c r="C91" s="235"/>
      <c r="D91" s="235"/>
      <c r="E91" s="235"/>
      <c r="F91" s="235"/>
      <c r="G91" s="235"/>
      <c r="H91" s="236"/>
      <c r="I91" s="4">
        <v>83</v>
      </c>
      <c r="J91" s="24">
        <f>SUM(J92:J100)</f>
        <v>683721067</v>
      </c>
      <c r="K91" s="24">
        <f>SUM(K92:K100)</f>
        <v>552853561</v>
      </c>
      <c r="L91" s="128"/>
      <c r="O91" s="9"/>
      <c r="P91" s="9"/>
    </row>
    <row r="92" spans="1:16" x14ac:dyDescent="0.2">
      <c r="A92" s="237" t="s">
        <v>146</v>
      </c>
      <c r="B92" s="238"/>
      <c r="C92" s="238"/>
      <c r="D92" s="238"/>
      <c r="E92" s="238"/>
      <c r="F92" s="238"/>
      <c r="G92" s="238"/>
      <c r="H92" s="239"/>
      <c r="I92" s="4">
        <v>84</v>
      </c>
      <c r="J92" s="25">
        <v>0</v>
      </c>
      <c r="K92" s="25">
        <v>0</v>
      </c>
      <c r="L92" s="128"/>
      <c r="O92" s="9"/>
      <c r="P92" s="9"/>
    </row>
    <row r="93" spans="1:16" x14ac:dyDescent="0.2">
      <c r="A93" s="237" t="s">
        <v>294</v>
      </c>
      <c r="B93" s="238"/>
      <c r="C93" s="238"/>
      <c r="D93" s="238"/>
      <c r="E93" s="238"/>
      <c r="F93" s="238"/>
      <c r="G93" s="238"/>
      <c r="H93" s="239"/>
      <c r="I93" s="4">
        <v>85</v>
      </c>
      <c r="J93" s="25">
        <v>0</v>
      </c>
      <c r="K93" s="25">
        <v>0</v>
      </c>
      <c r="L93" s="128"/>
      <c r="O93" s="9"/>
      <c r="P93" s="9"/>
    </row>
    <row r="94" spans="1:16" x14ac:dyDescent="0.2">
      <c r="A94" s="237" t="s">
        <v>0</v>
      </c>
      <c r="B94" s="238"/>
      <c r="C94" s="238"/>
      <c r="D94" s="238"/>
      <c r="E94" s="238"/>
      <c r="F94" s="238"/>
      <c r="G94" s="238"/>
      <c r="H94" s="239"/>
      <c r="I94" s="4">
        <v>86</v>
      </c>
      <c r="J94" s="25">
        <v>683721067</v>
      </c>
      <c r="K94" s="25">
        <v>552853561</v>
      </c>
      <c r="L94" s="128"/>
      <c r="O94" s="9"/>
      <c r="P94" s="9"/>
    </row>
    <row r="95" spans="1:16" x14ac:dyDescent="0.2">
      <c r="A95" s="237" t="s">
        <v>295</v>
      </c>
      <c r="B95" s="238"/>
      <c r="C95" s="238"/>
      <c r="D95" s="238"/>
      <c r="E95" s="238"/>
      <c r="F95" s="238"/>
      <c r="G95" s="238"/>
      <c r="H95" s="239"/>
      <c r="I95" s="4">
        <v>87</v>
      </c>
      <c r="J95" s="25">
        <v>0</v>
      </c>
      <c r="K95" s="25">
        <v>0</v>
      </c>
      <c r="L95" s="128"/>
      <c r="O95" s="9"/>
      <c r="P95" s="9"/>
    </row>
    <row r="96" spans="1:16" x14ac:dyDescent="0.2">
      <c r="A96" s="237" t="s">
        <v>296</v>
      </c>
      <c r="B96" s="238"/>
      <c r="C96" s="238"/>
      <c r="D96" s="238"/>
      <c r="E96" s="238"/>
      <c r="F96" s="238"/>
      <c r="G96" s="238"/>
      <c r="H96" s="239"/>
      <c r="I96" s="4">
        <v>88</v>
      </c>
      <c r="J96" s="25">
        <v>0</v>
      </c>
      <c r="K96" s="25">
        <v>0</v>
      </c>
      <c r="L96" s="128"/>
      <c r="O96" s="9"/>
      <c r="P96" s="9"/>
    </row>
    <row r="97" spans="1:16" x14ac:dyDescent="0.2">
      <c r="A97" s="237" t="s">
        <v>297</v>
      </c>
      <c r="B97" s="238"/>
      <c r="C97" s="238"/>
      <c r="D97" s="238"/>
      <c r="E97" s="238"/>
      <c r="F97" s="238"/>
      <c r="G97" s="238"/>
      <c r="H97" s="239"/>
      <c r="I97" s="4">
        <v>89</v>
      </c>
      <c r="J97" s="25">
        <v>0</v>
      </c>
      <c r="K97" s="25">
        <v>0</v>
      </c>
      <c r="L97" s="128"/>
      <c r="O97" s="9"/>
      <c r="P97" s="9"/>
    </row>
    <row r="98" spans="1:16" x14ac:dyDescent="0.2">
      <c r="A98" s="237" t="s">
        <v>112</v>
      </c>
      <c r="B98" s="238"/>
      <c r="C98" s="238"/>
      <c r="D98" s="238"/>
      <c r="E98" s="238"/>
      <c r="F98" s="238"/>
      <c r="G98" s="238"/>
      <c r="H98" s="239"/>
      <c r="I98" s="4">
        <v>90</v>
      </c>
      <c r="J98" s="25">
        <v>0</v>
      </c>
      <c r="K98" s="25">
        <v>0</v>
      </c>
      <c r="L98" s="128"/>
      <c r="O98" s="9"/>
      <c r="P98" s="9"/>
    </row>
    <row r="99" spans="1:16" x14ac:dyDescent="0.2">
      <c r="A99" s="237" t="s">
        <v>110</v>
      </c>
      <c r="B99" s="238"/>
      <c r="C99" s="238"/>
      <c r="D99" s="238"/>
      <c r="E99" s="238"/>
      <c r="F99" s="238"/>
      <c r="G99" s="238"/>
      <c r="H99" s="239"/>
      <c r="I99" s="4">
        <v>91</v>
      </c>
      <c r="J99" s="25">
        <v>0</v>
      </c>
      <c r="K99" s="25">
        <v>0</v>
      </c>
      <c r="L99" s="128"/>
      <c r="O99" s="9"/>
      <c r="P99" s="9"/>
    </row>
    <row r="100" spans="1:16" x14ac:dyDescent="0.2">
      <c r="A100" s="237" t="s">
        <v>111</v>
      </c>
      <c r="B100" s="238"/>
      <c r="C100" s="238"/>
      <c r="D100" s="238"/>
      <c r="E100" s="238"/>
      <c r="F100" s="238"/>
      <c r="G100" s="238"/>
      <c r="H100" s="239"/>
      <c r="I100" s="4">
        <v>92</v>
      </c>
      <c r="J100" s="25">
        <v>0</v>
      </c>
      <c r="K100" s="25">
        <v>0</v>
      </c>
      <c r="L100" s="128"/>
      <c r="O100" s="9"/>
      <c r="P100" s="9"/>
    </row>
    <row r="101" spans="1:16" x14ac:dyDescent="0.2">
      <c r="A101" s="234" t="s">
        <v>40</v>
      </c>
      <c r="B101" s="235"/>
      <c r="C101" s="235"/>
      <c r="D101" s="235"/>
      <c r="E101" s="235"/>
      <c r="F101" s="235"/>
      <c r="G101" s="235"/>
      <c r="H101" s="236"/>
      <c r="I101" s="4">
        <v>93</v>
      </c>
      <c r="J101" s="24">
        <f>SUM(J102:J113)</f>
        <v>655821988</v>
      </c>
      <c r="K101" s="24">
        <f>SUM(K102:K113)</f>
        <v>676526121</v>
      </c>
      <c r="L101" s="128"/>
      <c r="O101" s="9"/>
      <c r="P101" s="9"/>
    </row>
    <row r="102" spans="1:16" x14ac:dyDescent="0.2">
      <c r="A102" s="237" t="s">
        <v>146</v>
      </c>
      <c r="B102" s="238"/>
      <c r="C102" s="238"/>
      <c r="D102" s="238"/>
      <c r="E102" s="238"/>
      <c r="F102" s="238"/>
      <c r="G102" s="238"/>
      <c r="H102" s="239"/>
      <c r="I102" s="4">
        <v>94</v>
      </c>
      <c r="J102" s="25">
        <v>50548956</v>
      </c>
      <c r="K102" s="25">
        <v>49490045</v>
      </c>
      <c r="L102" s="128"/>
      <c r="O102" s="9"/>
      <c r="P102" s="9"/>
    </row>
    <row r="103" spans="1:16" x14ac:dyDescent="0.2">
      <c r="A103" s="237" t="s">
        <v>294</v>
      </c>
      <c r="B103" s="238"/>
      <c r="C103" s="238"/>
      <c r="D103" s="238"/>
      <c r="E103" s="238"/>
      <c r="F103" s="238"/>
      <c r="G103" s="238"/>
      <c r="H103" s="239"/>
      <c r="I103" s="4">
        <v>95</v>
      </c>
      <c r="J103" s="25">
        <v>0</v>
      </c>
      <c r="K103" s="25">
        <v>0</v>
      </c>
      <c r="L103" s="128"/>
      <c r="O103" s="9"/>
      <c r="P103" s="9"/>
    </row>
    <row r="104" spans="1:16" x14ac:dyDescent="0.2">
      <c r="A104" s="237" t="s">
        <v>0</v>
      </c>
      <c r="B104" s="238"/>
      <c r="C104" s="238"/>
      <c r="D104" s="238"/>
      <c r="E104" s="238"/>
      <c r="F104" s="238"/>
      <c r="G104" s="238"/>
      <c r="H104" s="239"/>
      <c r="I104" s="4">
        <v>96</v>
      </c>
      <c r="J104" s="25">
        <v>308698786</v>
      </c>
      <c r="K104" s="25">
        <v>337747982</v>
      </c>
      <c r="L104" s="128"/>
      <c r="O104" s="9"/>
      <c r="P104" s="9"/>
    </row>
    <row r="105" spans="1:16" x14ac:dyDescent="0.2">
      <c r="A105" s="237" t="s">
        <v>295</v>
      </c>
      <c r="B105" s="238"/>
      <c r="C105" s="238"/>
      <c r="D105" s="238"/>
      <c r="E105" s="238"/>
      <c r="F105" s="238"/>
      <c r="G105" s="238"/>
      <c r="H105" s="239"/>
      <c r="I105" s="4">
        <v>97</v>
      </c>
      <c r="J105" s="25">
        <v>2376660</v>
      </c>
      <c r="K105" s="25">
        <v>0</v>
      </c>
      <c r="L105" s="128"/>
      <c r="O105" s="9"/>
      <c r="P105" s="9"/>
    </row>
    <row r="106" spans="1:16" x14ac:dyDescent="0.2">
      <c r="A106" s="237" t="s">
        <v>296</v>
      </c>
      <c r="B106" s="238"/>
      <c r="C106" s="238"/>
      <c r="D106" s="238"/>
      <c r="E106" s="238"/>
      <c r="F106" s="238"/>
      <c r="G106" s="238"/>
      <c r="H106" s="239"/>
      <c r="I106" s="4">
        <v>98</v>
      </c>
      <c r="J106" s="25">
        <v>248398644</v>
      </c>
      <c r="K106" s="25">
        <v>248622908</v>
      </c>
      <c r="L106" s="128"/>
      <c r="O106" s="9"/>
      <c r="P106" s="9"/>
    </row>
    <row r="107" spans="1:16" x14ac:dyDescent="0.2">
      <c r="A107" s="237" t="s">
        <v>297</v>
      </c>
      <c r="B107" s="238"/>
      <c r="C107" s="238"/>
      <c r="D107" s="238"/>
      <c r="E107" s="238"/>
      <c r="F107" s="238"/>
      <c r="G107" s="238"/>
      <c r="H107" s="239"/>
      <c r="I107" s="4">
        <v>99</v>
      </c>
      <c r="J107" s="25">
        <v>0</v>
      </c>
      <c r="K107" s="25">
        <v>0</v>
      </c>
      <c r="L107" s="128"/>
      <c r="O107" s="9"/>
      <c r="P107" s="9"/>
    </row>
    <row r="108" spans="1:16" x14ac:dyDescent="0.2">
      <c r="A108" s="237" t="s">
        <v>112</v>
      </c>
      <c r="B108" s="238"/>
      <c r="C108" s="238"/>
      <c r="D108" s="238"/>
      <c r="E108" s="238"/>
      <c r="F108" s="238"/>
      <c r="G108" s="238"/>
      <c r="H108" s="239"/>
      <c r="I108" s="4">
        <v>100</v>
      </c>
      <c r="J108" s="25">
        <v>0</v>
      </c>
      <c r="K108" s="25">
        <v>0</v>
      </c>
      <c r="L108" s="128"/>
      <c r="O108" s="9"/>
      <c r="P108" s="9"/>
    </row>
    <row r="109" spans="1:16" x14ac:dyDescent="0.2">
      <c r="A109" s="237" t="s">
        <v>113</v>
      </c>
      <c r="B109" s="238"/>
      <c r="C109" s="238"/>
      <c r="D109" s="238"/>
      <c r="E109" s="238"/>
      <c r="F109" s="238"/>
      <c r="G109" s="238"/>
      <c r="H109" s="239"/>
      <c r="I109" s="4">
        <v>101</v>
      </c>
      <c r="J109" s="25">
        <v>30164814</v>
      </c>
      <c r="K109" s="25">
        <v>29367843</v>
      </c>
      <c r="L109" s="128"/>
      <c r="O109" s="9"/>
      <c r="P109" s="9"/>
    </row>
    <row r="110" spans="1:16" x14ac:dyDescent="0.2">
      <c r="A110" s="237" t="s">
        <v>114</v>
      </c>
      <c r="B110" s="238"/>
      <c r="C110" s="238"/>
      <c r="D110" s="238"/>
      <c r="E110" s="238"/>
      <c r="F110" s="238"/>
      <c r="G110" s="238"/>
      <c r="H110" s="239"/>
      <c r="I110" s="4">
        <v>102</v>
      </c>
      <c r="J110" s="103">
        <v>2919909</v>
      </c>
      <c r="K110" s="25">
        <v>1733580</v>
      </c>
      <c r="L110" s="128"/>
      <c r="O110" s="9"/>
      <c r="P110" s="9"/>
    </row>
    <row r="111" spans="1:16" x14ac:dyDescent="0.2">
      <c r="A111" s="237" t="s">
        <v>117</v>
      </c>
      <c r="B111" s="238"/>
      <c r="C111" s="238"/>
      <c r="D111" s="238"/>
      <c r="E111" s="238"/>
      <c r="F111" s="238"/>
      <c r="G111" s="238"/>
      <c r="H111" s="239"/>
      <c r="I111" s="4">
        <v>103</v>
      </c>
      <c r="J111" s="25">
        <v>681378</v>
      </c>
      <c r="K111" s="25">
        <v>681138</v>
      </c>
      <c r="L111" s="128"/>
      <c r="O111" s="9"/>
      <c r="P111" s="9"/>
    </row>
    <row r="112" spans="1:16" x14ac:dyDescent="0.2">
      <c r="A112" s="237" t="s">
        <v>115</v>
      </c>
      <c r="B112" s="238"/>
      <c r="C112" s="238"/>
      <c r="D112" s="238"/>
      <c r="E112" s="238"/>
      <c r="F112" s="238"/>
      <c r="G112" s="238"/>
      <c r="H112" s="239"/>
      <c r="I112" s="4">
        <v>104</v>
      </c>
      <c r="J112" s="25">
        <v>0</v>
      </c>
      <c r="K112" s="25">
        <v>0</v>
      </c>
      <c r="L112" s="128"/>
      <c r="O112" s="9"/>
      <c r="P112" s="9"/>
    </row>
    <row r="113" spans="1:16" x14ac:dyDescent="0.2">
      <c r="A113" s="237" t="s">
        <v>116</v>
      </c>
      <c r="B113" s="238"/>
      <c r="C113" s="238"/>
      <c r="D113" s="238"/>
      <c r="E113" s="238"/>
      <c r="F113" s="238"/>
      <c r="G113" s="238"/>
      <c r="H113" s="239"/>
      <c r="I113" s="4">
        <v>105</v>
      </c>
      <c r="J113" s="25">
        <v>12032841</v>
      </c>
      <c r="K113" s="25">
        <v>8882625</v>
      </c>
      <c r="L113" s="128"/>
      <c r="O113" s="9"/>
      <c r="P113" s="9"/>
    </row>
    <row r="114" spans="1:16" x14ac:dyDescent="0.2">
      <c r="A114" s="234" t="s">
        <v>1</v>
      </c>
      <c r="B114" s="235"/>
      <c r="C114" s="235"/>
      <c r="D114" s="235"/>
      <c r="E114" s="235"/>
      <c r="F114" s="235"/>
      <c r="G114" s="235"/>
      <c r="H114" s="236"/>
      <c r="I114" s="4">
        <v>106</v>
      </c>
      <c r="J114" s="25">
        <v>60999448</v>
      </c>
      <c r="K114" s="25">
        <v>70255369</v>
      </c>
      <c r="L114" s="128"/>
      <c r="O114" s="9"/>
      <c r="P114" s="9"/>
    </row>
    <row r="115" spans="1:16" x14ac:dyDescent="0.2">
      <c r="A115" s="234" t="s">
        <v>44</v>
      </c>
      <c r="B115" s="235"/>
      <c r="C115" s="235"/>
      <c r="D115" s="235"/>
      <c r="E115" s="235"/>
      <c r="F115" s="235"/>
      <c r="G115" s="235"/>
      <c r="H115" s="236"/>
      <c r="I115" s="4">
        <v>107</v>
      </c>
      <c r="J115" s="24">
        <f>J70+J87+J91+J101+J114</f>
        <v>2517097761</v>
      </c>
      <c r="K115" s="24">
        <f>K70+K87+K91+K101+K114</f>
        <v>2455032413</v>
      </c>
      <c r="L115" s="128"/>
      <c r="O115" s="9"/>
      <c r="P115" s="9"/>
    </row>
    <row r="116" spans="1:16" x14ac:dyDescent="0.2">
      <c r="A116" s="262" t="s">
        <v>70</v>
      </c>
      <c r="B116" s="263"/>
      <c r="C116" s="263"/>
      <c r="D116" s="263"/>
      <c r="E116" s="263"/>
      <c r="F116" s="263"/>
      <c r="G116" s="263"/>
      <c r="H116" s="264"/>
      <c r="I116" s="5">
        <v>108</v>
      </c>
      <c r="J116" s="114">
        <v>570344390</v>
      </c>
      <c r="K116" s="114">
        <v>588393290</v>
      </c>
      <c r="L116" s="128"/>
      <c r="O116" s="9"/>
      <c r="P116" s="9"/>
    </row>
    <row r="117" spans="1:16" x14ac:dyDescent="0.2">
      <c r="A117" s="265" t="s">
        <v>357</v>
      </c>
      <c r="B117" s="266"/>
      <c r="C117" s="266"/>
      <c r="D117" s="266"/>
      <c r="E117" s="266"/>
      <c r="F117" s="266"/>
      <c r="G117" s="266"/>
      <c r="H117" s="266"/>
      <c r="I117" s="267"/>
      <c r="J117" s="267"/>
      <c r="K117" s="268"/>
      <c r="L117" s="128"/>
    </row>
    <row r="118" spans="1:16" x14ac:dyDescent="0.2">
      <c r="A118" s="231" t="s">
        <v>239</v>
      </c>
      <c r="B118" s="232"/>
      <c r="C118" s="232"/>
      <c r="D118" s="232"/>
      <c r="E118" s="232"/>
      <c r="F118" s="232"/>
      <c r="G118" s="232"/>
      <c r="H118" s="232"/>
      <c r="I118" s="269"/>
      <c r="J118" s="269"/>
      <c r="K118" s="270"/>
      <c r="L118" s="128"/>
    </row>
    <row r="119" spans="1:16" x14ac:dyDescent="0.2">
      <c r="A119" s="237" t="s">
        <v>3</v>
      </c>
      <c r="B119" s="238"/>
      <c r="C119" s="238"/>
      <c r="D119" s="238"/>
      <c r="E119" s="238"/>
      <c r="F119" s="238"/>
      <c r="G119" s="238"/>
      <c r="H119" s="239"/>
      <c r="I119" s="4">
        <v>109</v>
      </c>
      <c r="J119" s="25">
        <v>0</v>
      </c>
      <c r="K119" s="25">
        <v>0</v>
      </c>
      <c r="L119" s="128"/>
    </row>
    <row r="120" spans="1:16" x14ac:dyDescent="0.2">
      <c r="A120" s="271" t="s">
        <v>4</v>
      </c>
      <c r="B120" s="272"/>
      <c r="C120" s="272"/>
      <c r="D120" s="272"/>
      <c r="E120" s="272"/>
      <c r="F120" s="272"/>
      <c r="G120" s="272"/>
      <c r="H120" s="273"/>
      <c r="I120" s="7">
        <v>110</v>
      </c>
      <c r="J120" s="114">
        <f>J86</f>
        <v>0</v>
      </c>
      <c r="K120" s="114">
        <f>K86</f>
        <v>0</v>
      </c>
      <c r="L120" s="128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58" t="s">
        <v>358</v>
      </c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</row>
    <row r="123" spans="1:16" x14ac:dyDescent="0.2">
      <c r="A123" s="260"/>
      <c r="B123" s="261"/>
      <c r="C123" s="261"/>
      <c r="D123" s="261"/>
      <c r="E123" s="261"/>
      <c r="F123" s="261"/>
      <c r="G123" s="261"/>
      <c r="H123" s="261"/>
      <c r="I123" s="261"/>
      <c r="J123" s="261"/>
      <c r="K123" s="261"/>
    </row>
  </sheetData>
  <mergeCells count="122"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</mergeCells>
  <dataValidations count="5">
    <dataValidation type="whole" operator="greaterThanOrEqual" allowBlank="1" showInputMessage="1" showErrorMessage="1" errorTitle="Pogrešan unos" error="Mogu se unijeti samo cjelobrojne pozitivne vrijednosti." sqref="J87:K116 J73:K78 J80:K85 J71:K71 J8:K68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7" zoomScale="118" zoomScaleNormal="118" zoomScaleSheetLayoutView="110" workbookViewId="0">
      <selection activeCell="N14" sqref="N14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5.140625" customWidth="1"/>
    <col min="9" max="9" width="6.140625" customWidth="1"/>
    <col min="10" max="10" width="10.85546875" style="96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40" t="s">
        <v>186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126"/>
      <c r="O1" s="126"/>
      <c r="P1" s="126"/>
      <c r="Q1" s="126"/>
      <c r="R1" s="126"/>
      <c r="S1" s="126"/>
      <c r="T1" s="126"/>
    </row>
    <row r="2" spans="1:21" ht="12.75" customHeight="1" x14ac:dyDescent="0.2">
      <c r="A2" s="241" t="s">
        <v>400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126"/>
      <c r="O2" s="126"/>
      <c r="P2" s="126"/>
      <c r="Q2" s="126"/>
      <c r="R2" s="126"/>
      <c r="S2" s="126"/>
      <c r="T2" s="126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6"/>
      <c r="O3" s="126"/>
      <c r="P3" s="126"/>
      <c r="Q3" s="126"/>
      <c r="R3" s="126"/>
      <c r="S3" s="126"/>
      <c r="T3" s="126"/>
    </row>
    <row r="4" spans="1:21" ht="12.75" customHeight="1" x14ac:dyDescent="0.2">
      <c r="A4" s="296" t="s">
        <v>387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8"/>
      <c r="N4" s="126"/>
      <c r="O4" s="126"/>
      <c r="P4" s="126"/>
      <c r="Q4" s="126"/>
      <c r="R4" s="126"/>
      <c r="S4" s="126"/>
      <c r="T4" s="126"/>
    </row>
    <row r="5" spans="1:21" ht="35.25" thickBot="1" x14ac:dyDescent="0.25">
      <c r="A5" s="295" t="s">
        <v>72</v>
      </c>
      <c r="B5" s="295"/>
      <c r="C5" s="295"/>
      <c r="D5" s="295"/>
      <c r="E5" s="295"/>
      <c r="F5" s="295"/>
      <c r="G5" s="295"/>
      <c r="H5" s="295"/>
      <c r="I5" s="124" t="s">
        <v>330</v>
      </c>
      <c r="J5" s="290" t="s">
        <v>365</v>
      </c>
      <c r="K5" s="291"/>
      <c r="L5" s="290" t="s">
        <v>366</v>
      </c>
      <c r="M5" s="291"/>
      <c r="N5" s="126"/>
      <c r="O5" s="126"/>
      <c r="P5" s="126"/>
      <c r="Q5" s="126"/>
      <c r="R5" s="126"/>
      <c r="S5" s="126"/>
      <c r="T5" s="126"/>
    </row>
    <row r="6" spans="1:21" ht="13.5" thickBot="1" x14ac:dyDescent="0.25">
      <c r="A6" s="292"/>
      <c r="B6" s="293"/>
      <c r="C6" s="293"/>
      <c r="D6" s="293"/>
      <c r="E6" s="293"/>
      <c r="F6" s="293"/>
      <c r="G6" s="293"/>
      <c r="H6" s="294"/>
      <c r="I6" s="94"/>
      <c r="J6" s="135" t="s">
        <v>361</v>
      </c>
      <c r="K6" s="136" t="s">
        <v>362</v>
      </c>
      <c r="L6" s="135" t="s">
        <v>361</v>
      </c>
      <c r="M6" s="136" t="s">
        <v>362</v>
      </c>
      <c r="N6" s="126"/>
      <c r="O6" s="126"/>
      <c r="P6" s="126"/>
      <c r="Q6" s="126"/>
      <c r="R6" s="126"/>
      <c r="S6" s="126"/>
      <c r="T6" s="126"/>
    </row>
    <row r="7" spans="1:21" x14ac:dyDescent="0.2">
      <c r="A7" s="249">
        <v>1</v>
      </c>
      <c r="B7" s="249"/>
      <c r="C7" s="249"/>
      <c r="D7" s="249"/>
      <c r="E7" s="249"/>
      <c r="F7" s="249"/>
      <c r="G7" s="249"/>
      <c r="H7" s="249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26"/>
      <c r="O7" s="126"/>
      <c r="P7" s="126"/>
      <c r="Q7" s="126"/>
      <c r="R7" s="126"/>
      <c r="S7" s="126"/>
      <c r="T7" s="126"/>
    </row>
    <row r="8" spans="1:21" x14ac:dyDescent="0.2">
      <c r="A8" s="231" t="s">
        <v>45</v>
      </c>
      <c r="B8" s="232"/>
      <c r="C8" s="232"/>
      <c r="D8" s="232"/>
      <c r="E8" s="232"/>
      <c r="F8" s="232"/>
      <c r="G8" s="232"/>
      <c r="H8" s="233"/>
      <c r="I8" s="6">
        <v>111</v>
      </c>
      <c r="J8" s="129">
        <f>SUM(J9:J10)</f>
        <v>1465123866</v>
      </c>
      <c r="K8" s="129">
        <f>SUM(K9:K10)</f>
        <v>535482972</v>
      </c>
      <c r="L8" s="129">
        <f>SUM(L9:L10)</f>
        <v>1424913126</v>
      </c>
      <c r="M8" s="129">
        <f>SUM(M9:M10)</f>
        <v>522359381</v>
      </c>
      <c r="N8" s="112"/>
      <c r="O8" s="112"/>
      <c r="P8" s="112"/>
      <c r="Q8" s="112"/>
      <c r="R8" s="112"/>
      <c r="S8" s="112"/>
      <c r="T8" s="112"/>
      <c r="U8" s="112"/>
    </row>
    <row r="9" spans="1:21" x14ac:dyDescent="0.2">
      <c r="A9" s="234" t="s">
        <v>184</v>
      </c>
      <c r="B9" s="235"/>
      <c r="C9" s="235"/>
      <c r="D9" s="235"/>
      <c r="E9" s="235"/>
      <c r="F9" s="235"/>
      <c r="G9" s="235"/>
      <c r="H9" s="236"/>
      <c r="I9" s="4">
        <v>112</v>
      </c>
      <c r="J9" s="25">
        <v>1422959644</v>
      </c>
      <c r="K9" s="25">
        <v>529219637</v>
      </c>
      <c r="L9" s="25">
        <v>1402390624</v>
      </c>
      <c r="M9" s="25">
        <v>513891777</v>
      </c>
      <c r="N9" s="112"/>
      <c r="O9" s="112"/>
      <c r="P9" s="112"/>
      <c r="Q9" s="112"/>
      <c r="R9" s="112"/>
      <c r="S9" s="112"/>
      <c r="T9" s="112"/>
      <c r="U9" s="112"/>
    </row>
    <row r="10" spans="1:21" x14ac:dyDescent="0.2">
      <c r="A10" s="234" t="s">
        <v>121</v>
      </c>
      <c r="B10" s="235"/>
      <c r="C10" s="235"/>
      <c r="D10" s="235"/>
      <c r="E10" s="235"/>
      <c r="F10" s="235"/>
      <c r="G10" s="235"/>
      <c r="H10" s="236"/>
      <c r="I10" s="4">
        <v>113</v>
      </c>
      <c r="J10" s="25">
        <v>42164222</v>
      </c>
      <c r="K10" s="25">
        <v>6263335</v>
      </c>
      <c r="L10" s="25">
        <v>22522502</v>
      </c>
      <c r="M10" s="25">
        <v>8467604</v>
      </c>
      <c r="N10" s="112"/>
      <c r="O10" s="112"/>
      <c r="P10" s="112"/>
      <c r="Q10" s="112"/>
      <c r="R10" s="112"/>
      <c r="S10" s="112"/>
      <c r="T10" s="112"/>
      <c r="U10" s="112"/>
    </row>
    <row r="11" spans="1:21" x14ac:dyDescent="0.2">
      <c r="A11" s="234" t="s">
        <v>7</v>
      </c>
      <c r="B11" s="235"/>
      <c r="C11" s="235"/>
      <c r="D11" s="235"/>
      <c r="E11" s="235"/>
      <c r="F11" s="235"/>
      <c r="G11" s="235"/>
      <c r="H11" s="236"/>
      <c r="I11" s="4">
        <v>114</v>
      </c>
      <c r="J11" s="24">
        <f>J12+J13+J17+J21+J22+J23+J26+J27</f>
        <v>1407287815</v>
      </c>
      <c r="K11" s="24">
        <f>K12+K13+K17+K21+K22+K23+K26+K27</f>
        <v>524892449</v>
      </c>
      <c r="L11" s="24">
        <f>L12+L13+L17+L21+L22+L23+L26+L27</f>
        <v>1345676751</v>
      </c>
      <c r="M11" s="24">
        <f>M12+M13+M17+M21+M22+M23+M26+M27</f>
        <v>462410841</v>
      </c>
      <c r="N11" s="112"/>
      <c r="O11" s="112"/>
      <c r="P11" s="112"/>
      <c r="Q11" s="112"/>
      <c r="R11" s="112"/>
      <c r="S11" s="112"/>
      <c r="T11" s="112"/>
      <c r="U11" s="112"/>
    </row>
    <row r="12" spans="1:21" x14ac:dyDescent="0.2">
      <c r="A12" s="234" t="s">
        <v>122</v>
      </c>
      <c r="B12" s="235"/>
      <c r="C12" s="235"/>
      <c r="D12" s="235"/>
      <c r="E12" s="235"/>
      <c r="F12" s="235"/>
      <c r="G12" s="235"/>
      <c r="H12" s="236"/>
      <c r="I12" s="4">
        <v>115</v>
      </c>
      <c r="J12" s="25">
        <v>-8392007</v>
      </c>
      <c r="K12" s="25">
        <v>-20804587</v>
      </c>
      <c r="L12" s="25">
        <v>-19298694</v>
      </c>
      <c r="M12" s="103">
        <v>-29380611</v>
      </c>
      <c r="N12" s="112"/>
      <c r="O12" s="112"/>
      <c r="P12" s="112"/>
      <c r="Q12" s="112"/>
      <c r="R12" s="112"/>
      <c r="S12" s="112"/>
      <c r="T12" s="112"/>
      <c r="U12" s="112"/>
    </row>
    <row r="13" spans="1:21" x14ac:dyDescent="0.2">
      <c r="A13" s="234" t="s">
        <v>41</v>
      </c>
      <c r="B13" s="235"/>
      <c r="C13" s="235"/>
      <c r="D13" s="235"/>
      <c r="E13" s="235"/>
      <c r="F13" s="235"/>
      <c r="G13" s="235"/>
      <c r="H13" s="236"/>
      <c r="I13" s="4">
        <v>116</v>
      </c>
      <c r="J13" s="24">
        <f>SUM(J14:J16)</f>
        <v>927131373</v>
      </c>
      <c r="K13" s="24">
        <f>SUM(K14:K16)</f>
        <v>360122343</v>
      </c>
      <c r="L13" s="24">
        <f>SUM(L14:L16)</f>
        <v>913829805</v>
      </c>
      <c r="M13" s="24">
        <f>SUM(M14:M16)</f>
        <v>348758323</v>
      </c>
      <c r="N13" s="112"/>
      <c r="O13" s="112"/>
      <c r="P13" s="112"/>
      <c r="Q13" s="112"/>
      <c r="R13" s="112"/>
      <c r="S13" s="112"/>
      <c r="T13" s="112"/>
      <c r="U13" s="112"/>
    </row>
    <row r="14" spans="1:21" x14ac:dyDescent="0.2">
      <c r="A14" s="237" t="s">
        <v>165</v>
      </c>
      <c r="B14" s="238"/>
      <c r="C14" s="238"/>
      <c r="D14" s="238"/>
      <c r="E14" s="238"/>
      <c r="F14" s="238"/>
      <c r="G14" s="238"/>
      <c r="H14" s="239"/>
      <c r="I14" s="4">
        <v>117</v>
      </c>
      <c r="J14" s="25">
        <v>513372548</v>
      </c>
      <c r="K14" s="25">
        <v>194928215</v>
      </c>
      <c r="L14" s="25">
        <v>503277033</v>
      </c>
      <c r="M14" s="25">
        <v>191970397</v>
      </c>
      <c r="N14" s="112"/>
      <c r="O14" s="112"/>
      <c r="P14" s="112"/>
      <c r="Q14" s="112"/>
      <c r="R14" s="112"/>
      <c r="S14" s="112"/>
      <c r="T14" s="112"/>
      <c r="U14" s="112"/>
    </row>
    <row r="15" spans="1:21" x14ac:dyDescent="0.2">
      <c r="A15" s="237" t="s">
        <v>166</v>
      </c>
      <c r="B15" s="238"/>
      <c r="C15" s="238"/>
      <c r="D15" s="238"/>
      <c r="E15" s="238"/>
      <c r="F15" s="238"/>
      <c r="G15" s="238"/>
      <c r="H15" s="239"/>
      <c r="I15" s="4">
        <v>118</v>
      </c>
      <c r="J15" s="25">
        <v>263828578</v>
      </c>
      <c r="K15" s="25">
        <v>114100813</v>
      </c>
      <c r="L15" s="25">
        <v>249835812</v>
      </c>
      <c r="M15" s="25">
        <v>99171365</v>
      </c>
      <c r="N15" s="112"/>
      <c r="O15" s="112"/>
      <c r="P15" s="112"/>
      <c r="Q15" s="112"/>
      <c r="R15" s="112"/>
      <c r="S15" s="112"/>
      <c r="T15" s="112"/>
      <c r="U15" s="112"/>
    </row>
    <row r="16" spans="1:21" x14ac:dyDescent="0.2">
      <c r="A16" s="237" t="s">
        <v>75</v>
      </c>
      <c r="B16" s="238"/>
      <c r="C16" s="238"/>
      <c r="D16" s="238"/>
      <c r="E16" s="238"/>
      <c r="F16" s="238"/>
      <c r="G16" s="238"/>
      <c r="H16" s="239"/>
      <c r="I16" s="4">
        <v>119</v>
      </c>
      <c r="J16" s="25">
        <v>149930247</v>
      </c>
      <c r="K16" s="25">
        <v>51093315</v>
      </c>
      <c r="L16" s="25">
        <v>160716960</v>
      </c>
      <c r="M16" s="25">
        <v>57616561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34" t="s">
        <v>42</v>
      </c>
      <c r="B17" s="235"/>
      <c r="C17" s="235"/>
      <c r="D17" s="235"/>
      <c r="E17" s="235"/>
      <c r="F17" s="235"/>
      <c r="G17" s="235"/>
      <c r="H17" s="236"/>
      <c r="I17" s="4">
        <v>120</v>
      </c>
      <c r="J17" s="24">
        <f>SUM(J18:J20)</f>
        <v>299537650</v>
      </c>
      <c r="K17" s="24">
        <f>SUM(K18:K20)</f>
        <v>100732357</v>
      </c>
      <c r="L17" s="24">
        <f>SUM(L18:L20)</f>
        <v>266466173</v>
      </c>
      <c r="M17" s="24">
        <f>SUM(M18:M20)</f>
        <v>89167496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37" t="s">
        <v>76</v>
      </c>
      <c r="B18" s="238"/>
      <c r="C18" s="238"/>
      <c r="D18" s="238"/>
      <c r="E18" s="238"/>
      <c r="F18" s="238"/>
      <c r="G18" s="238"/>
      <c r="H18" s="239"/>
      <c r="I18" s="4">
        <v>121</v>
      </c>
      <c r="J18" s="25">
        <f>195372647-32197591+19804738</f>
        <v>182979794</v>
      </c>
      <c r="K18" s="25">
        <v>61999443</v>
      </c>
      <c r="L18" s="25">
        <f>175670999-28640472+17615732</f>
        <v>164646259</v>
      </c>
      <c r="M18" s="25">
        <v>54908443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37" t="s">
        <v>77</v>
      </c>
      <c r="B19" s="238"/>
      <c r="C19" s="238"/>
      <c r="D19" s="238"/>
      <c r="E19" s="238"/>
      <c r="F19" s="238"/>
      <c r="G19" s="238"/>
      <c r="H19" s="239"/>
      <c r="I19" s="4">
        <v>122</v>
      </c>
      <c r="J19" s="25">
        <f>66240810+7904509</f>
        <v>74145319</v>
      </c>
      <c r="K19" s="25">
        <v>25211151</v>
      </c>
      <c r="L19" s="25">
        <f>58722903+7031026</f>
        <v>65753929</v>
      </c>
      <c r="M19" s="25">
        <v>22285205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37" t="s">
        <v>78</v>
      </c>
      <c r="B20" s="238"/>
      <c r="C20" s="238"/>
      <c r="D20" s="238"/>
      <c r="E20" s="238"/>
      <c r="F20" s="238"/>
      <c r="G20" s="238"/>
      <c r="H20" s="239"/>
      <c r="I20" s="4">
        <v>123</v>
      </c>
      <c r="J20" s="25">
        <f>37924193+4488344</f>
        <v>42412537</v>
      </c>
      <c r="K20" s="25">
        <v>13521763</v>
      </c>
      <c r="L20" s="25">
        <f>32072271+3993714</f>
        <v>36065985</v>
      </c>
      <c r="M20" s="25">
        <v>11973848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34" t="s">
        <v>123</v>
      </c>
      <c r="B21" s="235"/>
      <c r="C21" s="235"/>
      <c r="D21" s="235"/>
      <c r="E21" s="235"/>
      <c r="F21" s="235"/>
      <c r="G21" s="235"/>
      <c r="H21" s="236"/>
      <c r="I21" s="4">
        <v>124</v>
      </c>
      <c r="J21" s="25">
        <f>63848784+270000</f>
        <v>64118784</v>
      </c>
      <c r="K21" s="25">
        <f>21293391+90000</f>
        <v>21383391</v>
      </c>
      <c r="L21" s="25">
        <v>64301546</v>
      </c>
      <c r="M21" s="25">
        <v>21487491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34" t="s">
        <v>124</v>
      </c>
      <c r="B22" s="235"/>
      <c r="C22" s="235"/>
      <c r="D22" s="235"/>
      <c r="E22" s="235"/>
      <c r="F22" s="235"/>
      <c r="G22" s="235"/>
      <c r="H22" s="236"/>
      <c r="I22" s="4">
        <v>125</v>
      </c>
      <c r="J22" s="25">
        <v>85782322</v>
      </c>
      <c r="K22" s="25">
        <v>40638399</v>
      </c>
      <c r="L22" s="25">
        <v>82474507</v>
      </c>
      <c r="M22" s="25">
        <v>21005340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34" t="s">
        <v>43</v>
      </c>
      <c r="B23" s="235"/>
      <c r="C23" s="235"/>
      <c r="D23" s="235"/>
      <c r="E23" s="235"/>
      <c r="F23" s="235"/>
      <c r="G23" s="235"/>
      <c r="H23" s="236"/>
      <c r="I23" s="4">
        <v>126</v>
      </c>
      <c r="J23" s="24">
        <f>SUM(J24:J25)</f>
        <v>9181729</v>
      </c>
      <c r="K23" s="24">
        <f>SUM(K24:K25)</f>
        <v>8354923</v>
      </c>
      <c r="L23" s="24">
        <f>SUM(L24:L25)</f>
        <v>19731178</v>
      </c>
      <c r="M23" s="24">
        <f>SUM(M24:M25)</f>
        <v>9695082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37" t="s">
        <v>151</v>
      </c>
      <c r="B24" s="238"/>
      <c r="C24" s="238"/>
      <c r="D24" s="238"/>
      <c r="E24" s="238"/>
      <c r="F24" s="238"/>
      <c r="G24" s="238"/>
      <c r="H24" s="239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37" t="s">
        <v>152</v>
      </c>
      <c r="B25" s="238"/>
      <c r="C25" s="238"/>
      <c r="D25" s="238"/>
      <c r="E25" s="238"/>
      <c r="F25" s="238"/>
      <c r="G25" s="238"/>
      <c r="H25" s="239"/>
      <c r="I25" s="4">
        <v>128</v>
      </c>
      <c r="J25" s="25">
        <v>9181729</v>
      </c>
      <c r="K25" s="25">
        <v>8354923</v>
      </c>
      <c r="L25" s="25">
        <v>19731178</v>
      </c>
      <c r="M25" s="25">
        <v>9695082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34" t="s">
        <v>125</v>
      </c>
      <c r="B26" s="235"/>
      <c r="C26" s="235"/>
      <c r="D26" s="235"/>
      <c r="E26" s="235"/>
      <c r="F26" s="235"/>
      <c r="G26" s="235"/>
      <c r="H26" s="236"/>
      <c r="I26" s="4">
        <v>129</v>
      </c>
      <c r="J26" s="25">
        <v>7446566</v>
      </c>
      <c r="K26" s="25">
        <v>5482789</v>
      </c>
      <c r="L26" s="25">
        <v>754123</v>
      </c>
      <c r="M26" s="152">
        <v>-900341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34" t="s">
        <v>63</v>
      </c>
      <c r="B27" s="235"/>
      <c r="C27" s="235"/>
      <c r="D27" s="235"/>
      <c r="E27" s="235"/>
      <c r="F27" s="235"/>
      <c r="G27" s="235"/>
      <c r="H27" s="236"/>
      <c r="I27" s="4">
        <v>130</v>
      </c>
      <c r="J27" s="25">
        <v>22481398</v>
      </c>
      <c r="K27" s="25">
        <v>8982834</v>
      </c>
      <c r="L27" s="25">
        <v>17418113</v>
      </c>
      <c r="M27" s="25">
        <v>2578061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34" t="s">
        <v>265</v>
      </c>
      <c r="B28" s="235"/>
      <c r="C28" s="235"/>
      <c r="D28" s="235"/>
      <c r="E28" s="235"/>
      <c r="F28" s="235"/>
      <c r="G28" s="235"/>
      <c r="H28" s="236"/>
      <c r="I28" s="4">
        <v>131</v>
      </c>
      <c r="J28" s="24">
        <f>SUM(J29:J33)</f>
        <v>34295617</v>
      </c>
      <c r="K28" s="24">
        <f>SUM(K29:K33)</f>
        <v>14687784</v>
      </c>
      <c r="L28" s="24">
        <f>SUM(L29:L33)</f>
        <v>24212620</v>
      </c>
      <c r="M28" s="24">
        <f>SUM(M29:M33)</f>
        <v>-4071308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34" t="s">
        <v>382</v>
      </c>
      <c r="B29" s="235"/>
      <c r="C29" s="235"/>
      <c r="D29" s="235"/>
      <c r="E29" s="235"/>
      <c r="F29" s="235"/>
      <c r="G29" s="235"/>
      <c r="H29" s="236"/>
      <c r="I29" s="4">
        <v>132</v>
      </c>
      <c r="J29" s="25">
        <v>12007738</v>
      </c>
      <c r="K29" s="25">
        <v>3314913</v>
      </c>
      <c r="L29" s="25">
        <v>9659340</v>
      </c>
      <c r="M29" s="25">
        <v>2797687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34" t="s">
        <v>385</v>
      </c>
      <c r="B30" s="235"/>
      <c r="C30" s="235"/>
      <c r="D30" s="235"/>
      <c r="E30" s="235"/>
      <c r="F30" s="235"/>
      <c r="G30" s="235"/>
      <c r="H30" s="236"/>
      <c r="I30" s="4">
        <v>133</v>
      </c>
      <c r="J30" s="25">
        <v>22230483</v>
      </c>
      <c r="K30" s="25">
        <v>11316948</v>
      </c>
      <c r="L30" s="25">
        <v>10329775</v>
      </c>
      <c r="M30" s="25">
        <v>-6683832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34" t="s">
        <v>153</v>
      </c>
      <c r="B31" s="235"/>
      <c r="C31" s="235"/>
      <c r="D31" s="235"/>
      <c r="E31" s="235"/>
      <c r="F31" s="235"/>
      <c r="G31" s="235"/>
      <c r="H31" s="236"/>
      <c r="I31" s="4">
        <v>134</v>
      </c>
      <c r="J31" s="25">
        <v>0</v>
      </c>
      <c r="K31" s="25">
        <v>0</v>
      </c>
      <c r="L31" s="25"/>
      <c r="M31" s="25"/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34" t="s">
        <v>275</v>
      </c>
      <c r="B32" s="235"/>
      <c r="C32" s="235"/>
      <c r="D32" s="235"/>
      <c r="E32" s="235"/>
      <c r="F32" s="235"/>
      <c r="G32" s="235"/>
      <c r="H32" s="236"/>
      <c r="I32" s="4">
        <v>135</v>
      </c>
      <c r="J32" s="25">
        <v>57396</v>
      </c>
      <c r="K32" s="25">
        <v>55923</v>
      </c>
      <c r="L32" s="25">
        <v>4223505</v>
      </c>
      <c r="M32" s="151">
        <v>-185163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34" t="s">
        <v>154</v>
      </c>
      <c r="B33" s="235"/>
      <c r="C33" s="235"/>
      <c r="D33" s="235"/>
      <c r="E33" s="235"/>
      <c r="F33" s="235"/>
      <c r="G33" s="235"/>
      <c r="H33" s="236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34" t="s">
        <v>266</v>
      </c>
      <c r="B34" s="235"/>
      <c r="C34" s="235"/>
      <c r="D34" s="235"/>
      <c r="E34" s="235"/>
      <c r="F34" s="235"/>
      <c r="G34" s="235"/>
      <c r="H34" s="236"/>
      <c r="I34" s="4">
        <v>137</v>
      </c>
      <c r="J34" s="24">
        <f>SUM(J35:J38)</f>
        <v>61040975</v>
      </c>
      <c r="K34" s="24">
        <f>SUM(K35:K38)</f>
        <v>19188842</v>
      </c>
      <c r="L34" s="24">
        <f>SUM(L35:L38)</f>
        <v>69290734</v>
      </c>
      <c r="M34" s="24">
        <f>SUM(M35:M38)</f>
        <v>29293722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34" t="s">
        <v>79</v>
      </c>
      <c r="B35" s="235"/>
      <c r="C35" s="235"/>
      <c r="D35" s="235"/>
      <c r="E35" s="235"/>
      <c r="F35" s="235"/>
      <c r="G35" s="235"/>
      <c r="H35" s="236"/>
      <c r="I35" s="4">
        <v>138</v>
      </c>
      <c r="J35" s="25">
        <v>6869236</v>
      </c>
      <c r="K35" s="25">
        <v>2581981</v>
      </c>
      <c r="L35" s="25">
        <v>22099545</v>
      </c>
      <c r="M35" s="25">
        <v>11383686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34" t="s">
        <v>386</v>
      </c>
      <c r="B36" s="235"/>
      <c r="C36" s="235"/>
      <c r="D36" s="235"/>
      <c r="E36" s="235"/>
      <c r="F36" s="235"/>
      <c r="G36" s="235"/>
      <c r="H36" s="236"/>
      <c r="I36" s="4">
        <v>139</v>
      </c>
      <c r="J36" s="25">
        <v>53937910</v>
      </c>
      <c r="K36" s="25">
        <v>16595983</v>
      </c>
      <c r="L36" s="25">
        <v>47191189</v>
      </c>
      <c r="M36" s="25">
        <v>17910036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34" t="s">
        <v>276</v>
      </c>
      <c r="B37" s="235"/>
      <c r="C37" s="235"/>
      <c r="D37" s="235"/>
      <c r="E37" s="235"/>
      <c r="F37" s="235"/>
      <c r="G37" s="235"/>
      <c r="H37" s="236"/>
      <c r="I37" s="4">
        <v>140</v>
      </c>
      <c r="J37" s="25">
        <v>233829</v>
      </c>
      <c r="K37" s="25">
        <v>10878</v>
      </c>
      <c r="L37" s="25"/>
      <c r="M37" s="25"/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34" t="s">
        <v>80</v>
      </c>
      <c r="B38" s="235"/>
      <c r="C38" s="235"/>
      <c r="D38" s="235"/>
      <c r="E38" s="235"/>
      <c r="F38" s="235"/>
      <c r="G38" s="235"/>
      <c r="H38" s="236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34" t="s">
        <v>248</v>
      </c>
      <c r="B39" s="235"/>
      <c r="C39" s="235"/>
      <c r="D39" s="235"/>
      <c r="E39" s="235"/>
      <c r="F39" s="235"/>
      <c r="G39" s="235"/>
      <c r="H39" s="236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34" t="s">
        <v>249</v>
      </c>
      <c r="B40" s="235"/>
      <c r="C40" s="235"/>
      <c r="D40" s="235"/>
      <c r="E40" s="235"/>
      <c r="F40" s="235"/>
      <c r="G40" s="235"/>
      <c r="H40" s="236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34" t="s">
        <v>277</v>
      </c>
      <c r="B41" s="235"/>
      <c r="C41" s="235"/>
      <c r="D41" s="235"/>
      <c r="E41" s="235"/>
      <c r="F41" s="235"/>
      <c r="G41" s="235"/>
      <c r="H41" s="236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34" t="s">
        <v>278</v>
      </c>
      <c r="B42" s="235"/>
      <c r="C42" s="235"/>
      <c r="D42" s="235"/>
      <c r="E42" s="235"/>
      <c r="F42" s="235"/>
      <c r="G42" s="235"/>
      <c r="H42" s="236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34" t="s">
        <v>267</v>
      </c>
      <c r="B43" s="235"/>
      <c r="C43" s="235"/>
      <c r="D43" s="235"/>
      <c r="E43" s="235"/>
      <c r="F43" s="235"/>
      <c r="G43" s="235"/>
      <c r="H43" s="236"/>
      <c r="I43" s="4">
        <v>146</v>
      </c>
      <c r="J43" s="24">
        <f>J8+J28+J39+J41</f>
        <v>1499419483</v>
      </c>
      <c r="K43" s="24">
        <f>K8+K28+K39+K41</f>
        <v>550170756</v>
      </c>
      <c r="L43" s="24">
        <f>L8+L28+L39+L41</f>
        <v>1449125746</v>
      </c>
      <c r="M43" s="24">
        <f>M8+M28+M39+M41</f>
        <v>518288073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34" t="s">
        <v>268</v>
      </c>
      <c r="B44" s="235"/>
      <c r="C44" s="235"/>
      <c r="D44" s="235"/>
      <c r="E44" s="235"/>
      <c r="F44" s="235"/>
      <c r="G44" s="235"/>
      <c r="H44" s="236"/>
      <c r="I44" s="4">
        <v>147</v>
      </c>
      <c r="J44" s="24">
        <f>J11+J34+J40+J42</f>
        <v>1468328790</v>
      </c>
      <c r="K44" s="24">
        <f>K11+K34+K40+K42</f>
        <v>544081291</v>
      </c>
      <c r="L44" s="24">
        <f>L11+L34+L40+L42</f>
        <v>1414967485</v>
      </c>
      <c r="M44" s="24">
        <f>M11+M34+M40+M42</f>
        <v>491704563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34" t="s">
        <v>287</v>
      </c>
      <c r="B45" s="235"/>
      <c r="C45" s="235"/>
      <c r="D45" s="235"/>
      <c r="E45" s="235"/>
      <c r="F45" s="235"/>
      <c r="G45" s="235"/>
      <c r="H45" s="236"/>
      <c r="I45" s="4">
        <v>148</v>
      </c>
      <c r="J45" s="24">
        <f>J43-J44</f>
        <v>31090693</v>
      </c>
      <c r="K45" s="24">
        <f>K43-K44</f>
        <v>6089465</v>
      </c>
      <c r="L45" s="24">
        <f>L43-L44</f>
        <v>34158261</v>
      </c>
      <c r="M45" s="24">
        <f>M43-M44</f>
        <v>26583510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55" t="s">
        <v>270</v>
      </c>
      <c r="B46" s="256"/>
      <c r="C46" s="256"/>
      <c r="D46" s="256"/>
      <c r="E46" s="256"/>
      <c r="F46" s="256"/>
      <c r="G46" s="256"/>
      <c r="H46" s="257"/>
      <c r="I46" s="4">
        <v>149</v>
      </c>
      <c r="J46" s="24">
        <f>IF(J43&gt;J44,J43-J44,0)</f>
        <v>31090693</v>
      </c>
      <c r="K46" s="24">
        <f>IF(K43&gt;K44,K43-K44,0)</f>
        <v>6089465</v>
      </c>
      <c r="L46" s="24">
        <f>IF(L43&gt;L44,L43-L44,0)</f>
        <v>34158261</v>
      </c>
      <c r="M46" s="24">
        <f>IF(M43&gt;M44,M43-M44,0)</f>
        <v>26583510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55" t="s">
        <v>271</v>
      </c>
      <c r="B47" s="256"/>
      <c r="C47" s="256"/>
      <c r="D47" s="256"/>
      <c r="E47" s="256"/>
      <c r="F47" s="256"/>
      <c r="G47" s="256"/>
      <c r="H47" s="257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34" t="s">
        <v>269</v>
      </c>
      <c r="B48" s="235"/>
      <c r="C48" s="235"/>
      <c r="D48" s="235"/>
      <c r="E48" s="235"/>
      <c r="F48" s="235"/>
      <c r="G48" s="235"/>
      <c r="H48" s="236"/>
      <c r="I48" s="4">
        <v>151</v>
      </c>
      <c r="J48" s="25">
        <v>0</v>
      </c>
      <c r="K48" s="25">
        <v>0</v>
      </c>
      <c r="L48" s="25">
        <v>0</v>
      </c>
      <c r="M48" s="25">
        <v>0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34" t="s">
        <v>288</v>
      </c>
      <c r="B49" s="235"/>
      <c r="C49" s="235"/>
      <c r="D49" s="235"/>
      <c r="E49" s="235"/>
      <c r="F49" s="235"/>
      <c r="G49" s="235"/>
      <c r="H49" s="236"/>
      <c r="I49" s="4">
        <v>152</v>
      </c>
      <c r="J49" s="24">
        <f>J45-J48</f>
        <v>31090693</v>
      </c>
      <c r="K49" s="24">
        <f>K45-K48</f>
        <v>6089465</v>
      </c>
      <c r="L49" s="24">
        <f>L45-L48</f>
        <v>34158261</v>
      </c>
      <c r="M49" s="24">
        <f>M45-M48</f>
        <v>26583510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55" t="s">
        <v>245</v>
      </c>
      <c r="B50" s="256"/>
      <c r="C50" s="256"/>
      <c r="D50" s="256"/>
      <c r="E50" s="256"/>
      <c r="F50" s="256"/>
      <c r="G50" s="256"/>
      <c r="H50" s="257"/>
      <c r="I50" s="4">
        <v>153</v>
      </c>
      <c r="J50" s="24">
        <f>IF(J49&gt;0,J49,0)</f>
        <v>31090693</v>
      </c>
      <c r="K50" s="24">
        <f>IF(K49&gt;0,K49,0)</f>
        <v>6089465</v>
      </c>
      <c r="L50" s="24">
        <f>IF(L49&gt;0,L49,0)</f>
        <v>34158261</v>
      </c>
      <c r="M50" s="24">
        <f>IF(M49&gt;0,M49,0)</f>
        <v>26583510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7" t="s">
        <v>272</v>
      </c>
      <c r="B51" s="288"/>
      <c r="C51" s="288"/>
      <c r="D51" s="288"/>
      <c r="E51" s="288"/>
      <c r="F51" s="288"/>
      <c r="G51" s="288"/>
      <c r="H51" s="289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65" t="s">
        <v>359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86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31" t="s">
        <v>240</v>
      </c>
      <c r="B53" s="232"/>
      <c r="C53" s="232"/>
      <c r="D53" s="232"/>
      <c r="E53" s="232"/>
      <c r="F53" s="232"/>
      <c r="G53" s="232"/>
      <c r="H53" s="232"/>
      <c r="I53" s="130"/>
      <c r="J53" s="130"/>
      <c r="K53" s="130"/>
      <c r="L53" s="130"/>
      <c r="M53" s="139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83" t="s">
        <v>285</v>
      </c>
      <c r="B54" s="284"/>
      <c r="C54" s="284"/>
      <c r="D54" s="284"/>
      <c r="E54" s="284"/>
      <c r="F54" s="284"/>
      <c r="G54" s="284"/>
      <c r="H54" s="285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83" t="s">
        <v>286</v>
      </c>
      <c r="B55" s="284"/>
      <c r="C55" s="284"/>
      <c r="D55" s="284"/>
      <c r="E55" s="284"/>
      <c r="F55" s="284"/>
      <c r="G55" s="284"/>
      <c r="H55" s="285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65" t="s">
        <v>242</v>
      </c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86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31" t="s">
        <v>255</v>
      </c>
      <c r="B57" s="232"/>
      <c r="C57" s="232"/>
      <c r="D57" s="232"/>
      <c r="E57" s="232"/>
      <c r="F57" s="232"/>
      <c r="G57" s="232"/>
      <c r="H57" s="233"/>
      <c r="I57" s="31">
        <v>157</v>
      </c>
      <c r="J57" s="23">
        <f>J49</f>
        <v>31090693</v>
      </c>
      <c r="K57" s="23">
        <f>K49</f>
        <v>6089465</v>
      </c>
      <c r="L57" s="23">
        <f>L49</f>
        <v>34158261</v>
      </c>
      <c r="M57" s="23">
        <f>M49</f>
        <v>26583510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34" t="s">
        <v>273</v>
      </c>
      <c r="B58" s="235"/>
      <c r="C58" s="235"/>
      <c r="D58" s="235"/>
      <c r="E58" s="235"/>
      <c r="F58" s="235"/>
      <c r="G58" s="235"/>
      <c r="H58" s="236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34" t="s">
        <v>279</v>
      </c>
      <c r="B59" s="235"/>
      <c r="C59" s="235"/>
      <c r="D59" s="235"/>
      <c r="E59" s="235"/>
      <c r="F59" s="235"/>
      <c r="G59" s="235"/>
      <c r="H59" s="236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34" t="s">
        <v>280</v>
      </c>
      <c r="B60" s="235"/>
      <c r="C60" s="235"/>
      <c r="D60" s="235"/>
      <c r="E60" s="235"/>
      <c r="F60" s="235"/>
      <c r="G60" s="235"/>
      <c r="H60" s="236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34" t="s">
        <v>61</v>
      </c>
      <c r="B61" s="235"/>
      <c r="C61" s="235"/>
      <c r="D61" s="235"/>
      <c r="E61" s="235"/>
      <c r="F61" s="235"/>
      <c r="G61" s="235"/>
      <c r="H61" s="236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34" t="s">
        <v>281</v>
      </c>
      <c r="B62" s="235"/>
      <c r="C62" s="235"/>
      <c r="D62" s="235"/>
      <c r="E62" s="235"/>
      <c r="F62" s="235"/>
      <c r="G62" s="235"/>
      <c r="H62" s="236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34" t="s">
        <v>282</v>
      </c>
      <c r="B63" s="235"/>
      <c r="C63" s="235"/>
      <c r="D63" s="235"/>
      <c r="E63" s="235"/>
      <c r="F63" s="235"/>
      <c r="G63" s="235"/>
      <c r="H63" s="236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34" t="s">
        <v>283</v>
      </c>
      <c r="B64" s="235"/>
      <c r="C64" s="235"/>
      <c r="D64" s="235"/>
      <c r="E64" s="235"/>
      <c r="F64" s="235"/>
      <c r="G64" s="235"/>
      <c r="H64" s="236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34" t="s">
        <v>284</v>
      </c>
      <c r="B65" s="235"/>
      <c r="C65" s="235"/>
      <c r="D65" s="235"/>
      <c r="E65" s="235"/>
      <c r="F65" s="235"/>
      <c r="G65" s="235"/>
      <c r="H65" s="236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34" t="s">
        <v>274</v>
      </c>
      <c r="B66" s="235"/>
      <c r="C66" s="235"/>
      <c r="D66" s="235"/>
      <c r="E66" s="235"/>
      <c r="F66" s="235"/>
      <c r="G66" s="235"/>
      <c r="H66" s="236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34" t="s">
        <v>246</v>
      </c>
      <c r="B67" s="235"/>
      <c r="C67" s="235"/>
      <c r="D67" s="235"/>
      <c r="E67" s="235"/>
      <c r="F67" s="235"/>
      <c r="G67" s="235"/>
      <c r="H67" s="236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34" t="s">
        <v>247</v>
      </c>
      <c r="B68" s="235"/>
      <c r="C68" s="235"/>
      <c r="D68" s="235"/>
      <c r="E68" s="235"/>
      <c r="F68" s="235"/>
      <c r="G68" s="235"/>
      <c r="H68" s="236"/>
      <c r="I68" s="4">
        <v>168</v>
      </c>
      <c r="J68" s="26">
        <f>J57+J67</f>
        <v>31090693</v>
      </c>
      <c r="K68" s="26">
        <f>K57+K67</f>
        <v>6089465</v>
      </c>
      <c r="L68" s="26">
        <f>L57+L67</f>
        <v>34158261</v>
      </c>
      <c r="M68" s="26">
        <f>M57+M67</f>
        <v>26583510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77" t="s">
        <v>360</v>
      </c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9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80" t="s">
        <v>241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2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34" t="s">
        <v>285</v>
      </c>
      <c r="B71" s="235"/>
      <c r="C71" s="235"/>
      <c r="D71" s="235"/>
      <c r="E71" s="235"/>
      <c r="F71" s="235"/>
      <c r="G71" s="235"/>
      <c r="H71" s="236"/>
      <c r="I71" s="4">
        <v>169</v>
      </c>
      <c r="J71" s="134">
        <v>0</v>
      </c>
      <c r="K71" s="134">
        <v>0</v>
      </c>
      <c r="L71" s="134">
        <v>0</v>
      </c>
      <c r="M71" s="134">
        <v>0</v>
      </c>
      <c r="N71" s="137"/>
      <c r="O71" s="137"/>
      <c r="P71" s="112"/>
      <c r="Q71" s="112"/>
      <c r="R71" s="112"/>
      <c r="S71" s="112"/>
      <c r="T71" s="112"/>
      <c r="U71" s="112"/>
    </row>
    <row r="72" spans="1:21" ht="12.75" customHeight="1" x14ac:dyDescent="0.2">
      <c r="A72" s="274" t="s">
        <v>286</v>
      </c>
      <c r="B72" s="275"/>
      <c r="C72" s="275"/>
      <c r="D72" s="275"/>
      <c r="E72" s="275"/>
      <c r="F72" s="275"/>
      <c r="G72" s="275"/>
      <c r="H72" s="276"/>
      <c r="I72" s="7">
        <v>170</v>
      </c>
      <c r="J72" s="134">
        <v>0</v>
      </c>
      <c r="K72" s="134">
        <v>0</v>
      </c>
      <c r="L72" s="134">
        <v>0</v>
      </c>
      <c r="M72" s="134">
        <v>0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111"/>
      <c r="M73" s="111"/>
      <c r="N73" s="112"/>
      <c r="O73" s="112"/>
      <c r="P73" s="112"/>
      <c r="Q73" s="112"/>
      <c r="R73" s="126"/>
      <c r="S73" s="126"/>
      <c r="T73" s="126"/>
    </row>
    <row r="75" spans="1:21" x14ac:dyDescent="0.2">
      <c r="L75" s="11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L47 M33:M47 M13:M25 M27:M3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8"/>
  <sheetViews>
    <sheetView showGridLines="0" topLeftCell="A13" zoomScale="130" zoomScaleNormal="130" zoomScaleSheetLayoutView="110" workbookViewId="0">
      <selection activeCell="M10" sqref="M10"/>
    </sheetView>
  </sheetViews>
  <sheetFormatPr defaultRowHeight="12.75" x14ac:dyDescent="0.2"/>
  <cols>
    <col min="1" max="6" width="8.42578125" customWidth="1"/>
    <col min="7" max="7" width="5.85546875" customWidth="1"/>
    <col min="8" max="8" width="14" customWidth="1"/>
    <col min="9" max="9" width="6.5703125" bestFit="1" customWidth="1"/>
    <col min="10" max="10" width="10.140625" style="78" customWidth="1"/>
    <col min="11" max="11" width="10.140625" style="89" bestFit="1" customWidth="1"/>
    <col min="12" max="12" width="11.5703125" customWidth="1"/>
    <col min="13" max="14" width="11.140625" bestFit="1" customWidth="1"/>
  </cols>
  <sheetData>
    <row r="1" spans="1:13" ht="15.75" x14ac:dyDescent="0.2">
      <c r="A1" s="305" t="s">
        <v>193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3" ht="12.75" customHeight="1" x14ac:dyDescent="0.2">
      <c r="A2" s="306" t="s">
        <v>400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3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3" ht="12.75" customHeight="1" x14ac:dyDescent="0.2">
      <c r="A4" s="243" t="s">
        <v>387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3" ht="24" thickBot="1" x14ac:dyDescent="0.25">
      <c r="A5" s="303" t="s">
        <v>72</v>
      </c>
      <c r="B5" s="303"/>
      <c r="C5" s="303"/>
      <c r="D5" s="303"/>
      <c r="E5" s="303"/>
      <c r="F5" s="303"/>
      <c r="G5" s="303"/>
      <c r="H5" s="303"/>
      <c r="I5" s="82" t="s">
        <v>330</v>
      </c>
      <c r="J5" s="83" t="s">
        <v>365</v>
      </c>
      <c r="K5" s="83" t="s">
        <v>366</v>
      </c>
    </row>
    <row r="6" spans="1:13" x14ac:dyDescent="0.2">
      <c r="A6" s="304">
        <v>1</v>
      </c>
      <c r="B6" s="304"/>
      <c r="C6" s="304"/>
      <c r="D6" s="304"/>
      <c r="E6" s="304"/>
      <c r="F6" s="304"/>
      <c r="G6" s="304"/>
      <c r="H6" s="304"/>
      <c r="I6" s="84">
        <v>2</v>
      </c>
      <c r="J6" s="85" t="s">
        <v>332</v>
      </c>
      <c r="K6" s="138" t="s">
        <v>333</v>
      </c>
    </row>
    <row r="7" spans="1:13" x14ac:dyDescent="0.2">
      <c r="A7" s="299" t="s">
        <v>187</v>
      </c>
      <c r="B7" s="300"/>
      <c r="C7" s="300"/>
      <c r="D7" s="300"/>
      <c r="E7" s="300"/>
      <c r="F7" s="300"/>
      <c r="G7" s="300"/>
      <c r="H7" s="300"/>
      <c r="I7" s="301"/>
      <c r="J7" s="301"/>
      <c r="K7" s="302"/>
    </row>
    <row r="8" spans="1:13" x14ac:dyDescent="0.2">
      <c r="A8" s="237" t="s">
        <v>55</v>
      </c>
      <c r="B8" s="238"/>
      <c r="C8" s="238"/>
      <c r="D8" s="238"/>
      <c r="E8" s="238"/>
      <c r="F8" s="238"/>
      <c r="G8" s="238"/>
      <c r="H8" s="238"/>
      <c r="I8" s="4">
        <v>1</v>
      </c>
      <c r="J8" s="25">
        <v>31090693</v>
      </c>
      <c r="K8" s="25">
        <v>34158261</v>
      </c>
      <c r="L8" s="9"/>
      <c r="M8" s="9"/>
    </row>
    <row r="9" spans="1:13" x14ac:dyDescent="0.2">
      <c r="A9" s="237" t="s">
        <v>56</v>
      </c>
      <c r="B9" s="238"/>
      <c r="C9" s="238"/>
      <c r="D9" s="238"/>
      <c r="E9" s="238"/>
      <c r="F9" s="238"/>
      <c r="G9" s="238"/>
      <c r="H9" s="238"/>
      <c r="I9" s="4">
        <v>2</v>
      </c>
      <c r="J9" s="25">
        <v>64118784</v>
      </c>
      <c r="K9" s="25">
        <v>64301546</v>
      </c>
      <c r="L9" s="9"/>
      <c r="M9" s="9"/>
    </row>
    <row r="10" spans="1:13" x14ac:dyDescent="0.2">
      <c r="A10" s="237" t="s">
        <v>57</v>
      </c>
      <c r="B10" s="238"/>
      <c r="C10" s="238"/>
      <c r="D10" s="238"/>
      <c r="E10" s="238"/>
      <c r="F10" s="238"/>
      <c r="G10" s="238"/>
      <c r="H10" s="238"/>
      <c r="I10" s="4">
        <v>3</v>
      </c>
      <c r="J10" s="25">
        <v>86351558</v>
      </c>
      <c r="K10" s="25">
        <v>6595621</v>
      </c>
      <c r="M10" s="9"/>
    </row>
    <row r="11" spans="1:13" x14ac:dyDescent="0.2">
      <c r="A11" s="237" t="s">
        <v>58</v>
      </c>
      <c r="B11" s="238"/>
      <c r="C11" s="238"/>
      <c r="D11" s="238"/>
      <c r="E11" s="238"/>
      <c r="F11" s="238"/>
      <c r="G11" s="238"/>
      <c r="H11" s="238"/>
      <c r="I11" s="4">
        <v>4</v>
      </c>
      <c r="J11" s="25">
        <v>0</v>
      </c>
      <c r="K11" s="25">
        <v>14309766</v>
      </c>
      <c r="L11" s="9"/>
      <c r="M11" s="9"/>
    </row>
    <row r="12" spans="1:13" x14ac:dyDescent="0.2">
      <c r="A12" s="237" t="s">
        <v>59</v>
      </c>
      <c r="B12" s="238"/>
      <c r="C12" s="238"/>
      <c r="D12" s="238"/>
      <c r="E12" s="238"/>
      <c r="F12" s="238"/>
      <c r="G12" s="238"/>
      <c r="H12" s="238"/>
      <c r="I12" s="4">
        <v>5</v>
      </c>
      <c r="J12" s="25"/>
      <c r="K12" s="25"/>
      <c r="M12" s="9"/>
    </row>
    <row r="13" spans="1:13" x14ac:dyDescent="0.2">
      <c r="A13" s="237" t="s">
        <v>64</v>
      </c>
      <c r="B13" s="238"/>
      <c r="C13" s="238"/>
      <c r="D13" s="238"/>
      <c r="E13" s="238"/>
      <c r="F13" s="238"/>
      <c r="G13" s="238"/>
      <c r="H13" s="238"/>
      <c r="I13" s="4">
        <v>6</v>
      </c>
      <c r="J13" s="25">
        <v>14385533</v>
      </c>
      <c r="K13" s="25">
        <v>26427696</v>
      </c>
      <c r="M13" s="9"/>
    </row>
    <row r="14" spans="1:13" x14ac:dyDescent="0.2">
      <c r="A14" s="234" t="s">
        <v>188</v>
      </c>
      <c r="B14" s="235"/>
      <c r="C14" s="235"/>
      <c r="D14" s="235"/>
      <c r="E14" s="235"/>
      <c r="F14" s="235"/>
      <c r="G14" s="235"/>
      <c r="H14" s="235"/>
      <c r="I14" s="4">
        <v>7</v>
      </c>
      <c r="J14" s="24">
        <f>SUM(J8:J13)</f>
        <v>195946568</v>
      </c>
      <c r="K14" s="24">
        <f>SUM(K8:K13)</f>
        <v>145792890</v>
      </c>
      <c r="M14" s="9"/>
    </row>
    <row r="15" spans="1:13" x14ac:dyDescent="0.2">
      <c r="A15" s="237" t="s">
        <v>65</v>
      </c>
      <c r="B15" s="238"/>
      <c r="C15" s="238"/>
      <c r="D15" s="238"/>
      <c r="E15" s="238"/>
      <c r="F15" s="238"/>
      <c r="G15" s="238"/>
      <c r="H15" s="238"/>
      <c r="I15" s="4">
        <v>8</v>
      </c>
      <c r="J15" s="25">
        <v>0</v>
      </c>
      <c r="K15" s="25">
        <v>0</v>
      </c>
      <c r="M15" s="9"/>
    </row>
    <row r="16" spans="1:13" x14ac:dyDescent="0.2">
      <c r="A16" s="237" t="s">
        <v>66</v>
      </c>
      <c r="B16" s="238"/>
      <c r="C16" s="238"/>
      <c r="D16" s="238"/>
      <c r="E16" s="238"/>
      <c r="F16" s="238"/>
      <c r="G16" s="238"/>
      <c r="H16" s="238"/>
      <c r="I16" s="4">
        <v>9</v>
      </c>
      <c r="J16" s="25">
        <v>48597699</v>
      </c>
      <c r="K16" s="25"/>
      <c r="M16" s="9"/>
    </row>
    <row r="17" spans="1:15" x14ac:dyDescent="0.2">
      <c r="A17" s="237" t="s">
        <v>67</v>
      </c>
      <c r="B17" s="238"/>
      <c r="C17" s="238"/>
      <c r="D17" s="238"/>
      <c r="E17" s="238"/>
      <c r="F17" s="238"/>
      <c r="G17" s="238"/>
      <c r="H17" s="238"/>
      <c r="I17" s="4">
        <v>10</v>
      </c>
      <c r="J17" s="25">
        <v>15116013</v>
      </c>
      <c r="K17" s="25">
        <v>7168689</v>
      </c>
      <c r="M17" s="9"/>
    </row>
    <row r="18" spans="1:15" x14ac:dyDescent="0.2">
      <c r="A18" s="237" t="s">
        <v>68</v>
      </c>
      <c r="B18" s="238"/>
      <c r="C18" s="238"/>
      <c r="D18" s="238"/>
      <c r="E18" s="238"/>
      <c r="F18" s="238"/>
      <c r="G18" s="238"/>
      <c r="H18" s="238"/>
      <c r="I18" s="4">
        <v>11</v>
      </c>
      <c r="J18" s="103">
        <v>29579671</v>
      </c>
      <c r="K18" s="103">
        <v>15276682</v>
      </c>
      <c r="L18" s="9"/>
      <c r="M18" s="9"/>
    </row>
    <row r="19" spans="1:15" x14ac:dyDescent="0.2">
      <c r="A19" s="234" t="s">
        <v>189</v>
      </c>
      <c r="B19" s="235"/>
      <c r="C19" s="235"/>
      <c r="D19" s="235"/>
      <c r="E19" s="235"/>
      <c r="F19" s="235"/>
      <c r="G19" s="235"/>
      <c r="H19" s="235"/>
      <c r="I19" s="4">
        <v>12</v>
      </c>
      <c r="J19" s="24">
        <f>SUM(J15:J18)</f>
        <v>93293383</v>
      </c>
      <c r="K19" s="24">
        <f>SUM(K15:K18)</f>
        <v>22445371</v>
      </c>
      <c r="M19" s="9"/>
      <c r="N19" s="9"/>
      <c r="O19" s="9"/>
    </row>
    <row r="20" spans="1:15" x14ac:dyDescent="0.2">
      <c r="A20" s="234" t="s">
        <v>389</v>
      </c>
      <c r="B20" s="235"/>
      <c r="C20" s="235"/>
      <c r="D20" s="235"/>
      <c r="E20" s="235"/>
      <c r="F20" s="235"/>
      <c r="G20" s="235"/>
      <c r="H20" s="235"/>
      <c r="I20" s="4">
        <v>13</v>
      </c>
      <c r="J20" s="24">
        <f>IF(J14&gt;J19,J14-J19,0)</f>
        <v>102653185</v>
      </c>
      <c r="K20" s="24">
        <f>IF(K14&gt;K19,K14-K19,0)</f>
        <v>123347519</v>
      </c>
      <c r="M20" s="9"/>
    </row>
    <row r="21" spans="1:15" x14ac:dyDescent="0.2">
      <c r="A21" s="234" t="s">
        <v>390</v>
      </c>
      <c r="B21" s="235"/>
      <c r="C21" s="235"/>
      <c r="D21" s="235"/>
      <c r="E21" s="235"/>
      <c r="F21" s="235"/>
      <c r="G21" s="235"/>
      <c r="H21" s="235"/>
      <c r="I21" s="4">
        <v>14</v>
      </c>
      <c r="J21" s="24">
        <f>IF(J19&gt;J14,J19-J14,0)</f>
        <v>0</v>
      </c>
      <c r="K21" s="24">
        <f>IF(K19&gt;K14,K19-K14,0)</f>
        <v>0</v>
      </c>
      <c r="M21" s="9"/>
      <c r="N21" s="9"/>
    </row>
    <row r="22" spans="1:15" x14ac:dyDescent="0.2">
      <c r="A22" s="299" t="s">
        <v>190</v>
      </c>
      <c r="B22" s="300"/>
      <c r="C22" s="300"/>
      <c r="D22" s="300"/>
      <c r="E22" s="300"/>
      <c r="F22" s="300"/>
      <c r="G22" s="300"/>
      <c r="H22" s="300"/>
      <c r="I22" s="301"/>
      <c r="J22" s="301"/>
      <c r="K22" s="302"/>
      <c r="M22" s="9"/>
    </row>
    <row r="23" spans="1:15" x14ac:dyDescent="0.2">
      <c r="A23" s="237" t="s">
        <v>231</v>
      </c>
      <c r="B23" s="238"/>
      <c r="C23" s="238"/>
      <c r="D23" s="238"/>
      <c r="E23" s="238"/>
      <c r="F23" s="238"/>
      <c r="G23" s="238"/>
      <c r="H23" s="238"/>
      <c r="I23" s="4">
        <v>15</v>
      </c>
      <c r="J23" s="25">
        <v>122831</v>
      </c>
      <c r="K23" s="25">
        <v>253505</v>
      </c>
      <c r="M23" s="9"/>
    </row>
    <row r="24" spans="1:15" x14ac:dyDescent="0.2">
      <c r="A24" s="237" t="s">
        <v>232</v>
      </c>
      <c r="B24" s="238"/>
      <c r="C24" s="238"/>
      <c r="D24" s="238"/>
      <c r="E24" s="238"/>
      <c r="F24" s="238"/>
      <c r="G24" s="238"/>
      <c r="H24" s="238"/>
      <c r="I24" s="4">
        <v>16</v>
      </c>
      <c r="J24" s="103">
        <v>61121</v>
      </c>
      <c r="K24" s="25">
        <v>0</v>
      </c>
      <c r="M24" s="9"/>
    </row>
    <row r="25" spans="1:15" x14ac:dyDescent="0.2">
      <c r="A25" s="237" t="s">
        <v>233</v>
      </c>
      <c r="B25" s="238"/>
      <c r="C25" s="238"/>
      <c r="D25" s="238"/>
      <c r="E25" s="238"/>
      <c r="F25" s="238"/>
      <c r="G25" s="238"/>
      <c r="H25" s="238"/>
      <c r="I25" s="4">
        <v>17</v>
      </c>
      <c r="J25" s="25">
        <v>16949655</v>
      </c>
      <c r="K25" s="25">
        <v>15273610</v>
      </c>
      <c r="M25" s="9"/>
    </row>
    <row r="26" spans="1:15" x14ac:dyDescent="0.2">
      <c r="A26" s="237" t="s">
        <v>234</v>
      </c>
      <c r="B26" s="238"/>
      <c r="C26" s="238"/>
      <c r="D26" s="238"/>
      <c r="E26" s="238"/>
      <c r="F26" s="238"/>
      <c r="G26" s="238"/>
      <c r="H26" s="238"/>
      <c r="I26" s="4">
        <v>18</v>
      </c>
      <c r="J26" s="25">
        <v>0</v>
      </c>
      <c r="K26" s="25">
        <v>0</v>
      </c>
      <c r="M26" s="9"/>
    </row>
    <row r="27" spans="1:15" x14ac:dyDescent="0.2">
      <c r="A27" s="237" t="s">
        <v>235</v>
      </c>
      <c r="B27" s="238"/>
      <c r="C27" s="238"/>
      <c r="D27" s="238"/>
      <c r="E27" s="238"/>
      <c r="F27" s="238"/>
      <c r="G27" s="238"/>
      <c r="H27" s="238"/>
      <c r="I27" s="4">
        <v>19</v>
      </c>
      <c r="J27" s="25">
        <v>34355917</v>
      </c>
      <c r="K27" s="25">
        <v>55390302</v>
      </c>
      <c r="M27" s="9"/>
    </row>
    <row r="28" spans="1:15" x14ac:dyDescent="0.2">
      <c r="A28" s="234" t="s">
        <v>194</v>
      </c>
      <c r="B28" s="235"/>
      <c r="C28" s="235"/>
      <c r="D28" s="235"/>
      <c r="E28" s="235"/>
      <c r="F28" s="235"/>
      <c r="G28" s="235"/>
      <c r="H28" s="235"/>
      <c r="I28" s="4">
        <v>20</v>
      </c>
      <c r="J28" s="24">
        <f>SUM(J23:J27)</f>
        <v>51489524</v>
      </c>
      <c r="K28" s="24">
        <f>SUM(K23:K27)</f>
        <v>70917417</v>
      </c>
      <c r="M28" s="9"/>
    </row>
    <row r="29" spans="1:15" x14ac:dyDescent="0.2">
      <c r="A29" s="237" t="s">
        <v>139</v>
      </c>
      <c r="B29" s="238"/>
      <c r="C29" s="238"/>
      <c r="D29" s="238"/>
      <c r="E29" s="238"/>
      <c r="F29" s="238"/>
      <c r="G29" s="238"/>
      <c r="H29" s="238"/>
      <c r="I29" s="4">
        <v>21</v>
      </c>
      <c r="J29" s="25">
        <v>61789408</v>
      </c>
      <c r="K29" s="25">
        <v>27926320</v>
      </c>
      <c r="M29" s="9"/>
    </row>
    <row r="30" spans="1:15" x14ac:dyDescent="0.2">
      <c r="A30" s="237" t="s">
        <v>140</v>
      </c>
      <c r="B30" s="238"/>
      <c r="C30" s="238"/>
      <c r="D30" s="238"/>
      <c r="E30" s="238"/>
      <c r="F30" s="238"/>
      <c r="G30" s="238"/>
      <c r="H30" s="238"/>
      <c r="I30" s="4">
        <v>22</v>
      </c>
      <c r="J30" s="103">
        <v>0</v>
      </c>
      <c r="K30" s="25">
        <v>0</v>
      </c>
      <c r="M30" s="9"/>
    </row>
    <row r="31" spans="1:15" x14ac:dyDescent="0.2">
      <c r="A31" s="237" t="s">
        <v>35</v>
      </c>
      <c r="B31" s="238"/>
      <c r="C31" s="238"/>
      <c r="D31" s="238"/>
      <c r="E31" s="238"/>
      <c r="F31" s="238"/>
      <c r="G31" s="238"/>
      <c r="H31" s="238"/>
      <c r="I31" s="4">
        <v>23</v>
      </c>
      <c r="J31" s="25">
        <v>5814747</v>
      </c>
      <c r="K31" s="25">
        <v>14161834</v>
      </c>
      <c r="M31" s="9"/>
    </row>
    <row r="32" spans="1:15" x14ac:dyDescent="0.2">
      <c r="A32" s="234" t="s">
        <v>2</v>
      </c>
      <c r="B32" s="235"/>
      <c r="C32" s="235"/>
      <c r="D32" s="235"/>
      <c r="E32" s="235"/>
      <c r="F32" s="235"/>
      <c r="G32" s="235"/>
      <c r="H32" s="235"/>
      <c r="I32" s="4">
        <v>24</v>
      </c>
      <c r="J32" s="24">
        <f>SUM(J29:J31)</f>
        <v>67604155</v>
      </c>
      <c r="K32" s="24">
        <f>SUM(K29:K31)</f>
        <v>42088154</v>
      </c>
      <c r="M32" s="9"/>
    </row>
    <row r="33" spans="1:13" x14ac:dyDescent="0.2">
      <c r="A33" s="234" t="s">
        <v>391</v>
      </c>
      <c r="B33" s="235"/>
      <c r="C33" s="235"/>
      <c r="D33" s="235"/>
      <c r="E33" s="235"/>
      <c r="F33" s="235"/>
      <c r="G33" s="235"/>
      <c r="H33" s="235"/>
      <c r="I33" s="4">
        <v>25</v>
      </c>
      <c r="J33" s="24">
        <f>IF(J28&gt;J32,J28-J32,0)</f>
        <v>0</v>
      </c>
      <c r="K33" s="24">
        <f>IF(K28&gt;K32,K28-K32,0)</f>
        <v>28829263</v>
      </c>
      <c r="M33" s="9"/>
    </row>
    <row r="34" spans="1:13" x14ac:dyDescent="0.2">
      <c r="A34" s="234" t="s">
        <v>392</v>
      </c>
      <c r="B34" s="235"/>
      <c r="C34" s="235"/>
      <c r="D34" s="235"/>
      <c r="E34" s="235"/>
      <c r="F34" s="235"/>
      <c r="G34" s="235"/>
      <c r="H34" s="235"/>
      <c r="I34" s="4">
        <v>26</v>
      </c>
      <c r="J34" s="24">
        <f>IF(J32&gt;J28,J32-J28,0)</f>
        <v>16114631</v>
      </c>
      <c r="K34" s="24">
        <f>IF(K32&gt;K28,K32-K28,0)</f>
        <v>0</v>
      </c>
      <c r="M34" s="9"/>
    </row>
    <row r="35" spans="1:13" x14ac:dyDescent="0.2">
      <c r="A35" s="299" t="s">
        <v>191</v>
      </c>
      <c r="B35" s="300"/>
      <c r="C35" s="300"/>
      <c r="D35" s="300"/>
      <c r="E35" s="300"/>
      <c r="F35" s="300"/>
      <c r="G35" s="300"/>
      <c r="H35" s="300"/>
      <c r="I35" s="301"/>
      <c r="J35" s="301"/>
      <c r="K35" s="302"/>
      <c r="M35" s="9"/>
    </row>
    <row r="36" spans="1:13" x14ac:dyDescent="0.2">
      <c r="A36" s="237" t="s">
        <v>200</v>
      </c>
      <c r="B36" s="238"/>
      <c r="C36" s="238"/>
      <c r="D36" s="238"/>
      <c r="E36" s="238"/>
      <c r="F36" s="238"/>
      <c r="G36" s="238"/>
      <c r="H36" s="238"/>
      <c r="I36" s="4">
        <v>27</v>
      </c>
      <c r="J36" s="22">
        <v>0</v>
      </c>
      <c r="K36" s="25">
        <v>0</v>
      </c>
      <c r="M36" s="9"/>
    </row>
    <row r="37" spans="1:13" x14ac:dyDescent="0.2">
      <c r="A37" s="237" t="s">
        <v>48</v>
      </c>
      <c r="B37" s="238"/>
      <c r="C37" s="238"/>
      <c r="D37" s="238"/>
      <c r="E37" s="238"/>
      <c r="F37" s="238"/>
      <c r="G37" s="238"/>
      <c r="H37" s="238"/>
      <c r="I37" s="4">
        <v>28</v>
      </c>
      <c r="J37" s="25">
        <v>25064287</v>
      </c>
      <c r="K37" s="25">
        <v>133018938</v>
      </c>
      <c r="M37" s="9"/>
    </row>
    <row r="38" spans="1:13" x14ac:dyDescent="0.2">
      <c r="A38" s="237" t="s">
        <v>49</v>
      </c>
      <c r="B38" s="238"/>
      <c r="C38" s="238"/>
      <c r="D38" s="238"/>
      <c r="E38" s="238"/>
      <c r="F38" s="238"/>
      <c r="G38" s="238"/>
      <c r="H38" s="238"/>
      <c r="I38" s="4">
        <v>29</v>
      </c>
      <c r="J38" s="25">
        <v>0</v>
      </c>
      <c r="K38" s="25">
        <v>0</v>
      </c>
      <c r="M38" s="9"/>
    </row>
    <row r="39" spans="1:13" x14ac:dyDescent="0.2">
      <c r="A39" s="234" t="s">
        <v>81</v>
      </c>
      <c r="B39" s="235"/>
      <c r="C39" s="235"/>
      <c r="D39" s="235"/>
      <c r="E39" s="235"/>
      <c r="F39" s="235"/>
      <c r="G39" s="235"/>
      <c r="H39" s="235"/>
      <c r="I39" s="4">
        <v>30</v>
      </c>
      <c r="J39" s="24">
        <f>SUM(J36:J38)</f>
        <v>25064287</v>
      </c>
      <c r="K39" s="24">
        <f>SUM(K36:K38)</f>
        <v>133018938</v>
      </c>
      <c r="L39" s="96"/>
      <c r="M39" s="9"/>
    </row>
    <row r="40" spans="1:13" x14ac:dyDescent="0.2">
      <c r="A40" s="237" t="s">
        <v>50</v>
      </c>
      <c r="B40" s="238"/>
      <c r="C40" s="238"/>
      <c r="D40" s="238"/>
      <c r="E40" s="238"/>
      <c r="F40" s="238"/>
      <c r="G40" s="238"/>
      <c r="H40" s="238"/>
      <c r="I40" s="4">
        <v>31</v>
      </c>
      <c r="J40" s="25">
        <v>162377360</v>
      </c>
      <c r="K40" s="103">
        <v>211772724</v>
      </c>
      <c r="L40" s="111"/>
      <c r="M40" s="9"/>
    </row>
    <row r="41" spans="1:13" x14ac:dyDescent="0.2">
      <c r="A41" s="237" t="s">
        <v>51</v>
      </c>
      <c r="B41" s="238"/>
      <c r="C41" s="238"/>
      <c r="D41" s="238"/>
      <c r="E41" s="238"/>
      <c r="F41" s="238"/>
      <c r="G41" s="238"/>
      <c r="H41" s="238"/>
      <c r="I41" s="4">
        <v>32</v>
      </c>
      <c r="J41" s="25">
        <v>0</v>
      </c>
      <c r="K41" s="103">
        <v>0</v>
      </c>
      <c r="L41" s="96"/>
      <c r="M41" s="9"/>
    </row>
    <row r="42" spans="1:13" x14ac:dyDescent="0.2">
      <c r="A42" s="237" t="s">
        <v>52</v>
      </c>
      <c r="B42" s="238"/>
      <c r="C42" s="238"/>
      <c r="D42" s="238"/>
      <c r="E42" s="238"/>
      <c r="F42" s="238"/>
      <c r="G42" s="238"/>
      <c r="H42" s="238"/>
      <c r="I42" s="4">
        <v>33</v>
      </c>
      <c r="J42" s="103">
        <v>1642640</v>
      </c>
      <c r="K42" s="103">
        <v>23884991</v>
      </c>
      <c r="L42" s="111"/>
      <c r="M42" s="9"/>
    </row>
    <row r="43" spans="1:13" x14ac:dyDescent="0.2">
      <c r="A43" s="237" t="s">
        <v>53</v>
      </c>
      <c r="B43" s="238"/>
      <c r="C43" s="238"/>
      <c r="D43" s="238"/>
      <c r="E43" s="238"/>
      <c r="F43" s="238"/>
      <c r="G43" s="238"/>
      <c r="H43" s="238"/>
      <c r="I43" s="4">
        <v>34</v>
      </c>
      <c r="J43" s="25">
        <v>0</v>
      </c>
      <c r="K43" s="25">
        <v>0</v>
      </c>
      <c r="M43" s="9"/>
    </row>
    <row r="44" spans="1:13" x14ac:dyDescent="0.2">
      <c r="A44" s="237" t="s">
        <v>54</v>
      </c>
      <c r="B44" s="238"/>
      <c r="C44" s="238"/>
      <c r="D44" s="238"/>
      <c r="E44" s="238"/>
      <c r="F44" s="238"/>
      <c r="G44" s="238"/>
      <c r="H44" s="238"/>
      <c r="I44" s="4">
        <v>35</v>
      </c>
      <c r="J44" s="25">
        <v>0</v>
      </c>
      <c r="K44" s="25">
        <v>0</v>
      </c>
      <c r="M44" s="9"/>
    </row>
    <row r="45" spans="1:13" x14ac:dyDescent="0.2">
      <c r="A45" s="234" t="s">
        <v>82</v>
      </c>
      <c r="B45" s="235"/>
      <c r="C45" s="235"/>
      <c r="D45" s="235"/>
      <c r="E45" s="235"/>
      <c r="F45" s="235"/>
      <c r="G45" s="235"/>
      <c r="H45" s="235"/>
      <c r="I45" s="4">
        <v>36</v>
      </c>
      <c r="J45" s="24">
        <f>SUM(J40:J44)</f>
        <v>164020000</v>
      </c>
      <c r="K45" s="24">
        <f>SUM(K40:K44)</f>
        <v>235657715</v>
      </c>
      <c r="M45" s="9"/>
    </row>
    <row r="46" spans="1:13" x14ac:dyDescent="0.2">
      <c r="A46" s="234" t="s">
        <v>393</v>
      </c>
      <c r="B46" s="235"/>
      <c r="C46" s="235"/>
      <c r="D46" s="235"/>
      <c r="E46" s="235"/>
      <c r="F46" s="235"/>
      <c r="G46" s="235"/>
      <c r="H46" s="235"/>
      <c r="I46" s="4">
        <v>37</v>
      </c>
      <c r="J46" s="24">
        <f>IF(J39&gt;J45,J39-J45,0)</f>
        <v>0</v>
      </c>
      <c r="K46" s="24">
        <f>IF(K39&gt;K45,K39-K45,0)</f>
        <v>0</v>
      </c>
      <c r="M46" s="9"/>
    </row>
    <row r="47" spans="1:13" x14ac:dyDescent="0.2">
      <c r="A47" s="234" t="s">
        <v>394</v>
      </c>
      <c r="B47" s="235"/>
      <c r="C47" s="235"/>
      <c r="D47" s="235"/>
      <c r="E47" s="235"/>
      <c r="F47" s="235"/>
      <c r="G47" s="235"/>
      <c r="H47" s="235"/>
      <c r="I47" s="4">
        <v>38</v>
      </c>
      <c r="J47" s="24">
        <f>IF(J45&gt;J39,J45-J39,0)</f>
        <v>138955713</v>
      </c>
      <c r="K47" s="24">
        <f>IF(K45&gt;K39,K45-K39,0)</f>
        <v>102638777</v>
      </c>
      <c r="M47" s="9"/>
    </row>
    <row r="48" spans="1:13" x14ac:dyDescent="0.2">
      <c r="A48" s="237" t="s">
        <v>83</v>
      </c>
      <c r="B48" s="238"/>
      <c r="C48" s="238"/>
      <c r="D48" s="238"/>
      <c r="E48" s="238"/>
      <c r="F48" s="238"/>
      <c r="G48" s="238"/>
      <c r="H48" s="238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49538005</v>
      </c>
      <c r="L48" s="9"/>
      <c r="M48" s="9"/>
    </row>
    <row r="49" spans="1:13" x14ac:dyDescent="0.2">
      <c r="A49" s="237" t="s">
        <v>84</v>
      </c>
      <c r="B49" s="238"/>
      <c r="C49" s="238"/>
      <c r="D49" s="238"/>
      <c r="E49" s="238"/>
      <c r="F49" s="238"/>
      <c r="G49" s="238"/>
      <c r="H49" s="238"/>
      <c r="I49" s="4">
        <v>40</v>
      </c>
      <c r="J49" s="24">
        <f>IF(J21-J20+J34-J33+J47-J46&gt;0,J21-J20+J34-J33+J47-J46,0)</f>
        <v>52417159</v>
      </c>
      <c r="K49" s="24">
        <f>IF(K21-K20+K34-K33+K47-K46&gt;0,K21-K20+K34-K33+K47-K46,0)</f>
        <v>0</v>
      </c>
      <c r="L49" s="9"/>
      <c r="M49" s="9"/>
    </row>
    <row r="50" spans="1:13" x14ac:dyDescent="0.2">
      <c r="A50" s="237" t="s">
        <v>192</v>
      </c>
      <c r="B50" s="238"/>
      <c r="C50" s="238"/>
      <c r="D50" s="238"/>
      <c r="E50" s="238"/>
      <c r="F50" s="238"/>
      <c r="G50" s="238"/>
      <c r="H50" s="238"/>
      <c r="I50" s="4">
        <v>41</v>
      </c>
      <c r="J50" s="25">
        <v>69132910</v>
      </c>
      <c r="K50" s="25">
        <v>41047713</v>
      </c>
      <c r="L50" s="9"/>
      <c r="M50" s="9"/>
    </row>
    <row r="51" spans="1:13" x14ac:dyDescent="0.2">
      <c r="A51" s="237" t="s">
        <v>228</v>
      </c>
      <c r="B51" s="238"/>
      <c r="C51" s="238"/>
      <c r="D51" s="238"/>
      <c r="E51" s="238"/>
      <c r="F51" s="238"/>
      <c r="G51" s="238"/>
      <c r="H51" s="238"/>
      <c r="I51" s="4">
        <v>42</v>
      </c>
      <c r="J51" s="25">
        <v>0</v>
      </c>
      <c r="K51" s="25">
        <v>49538005</v>
      </c>
      <c r="L51" s="9"/>
      <c r="M51" s="9"/>
    </row>
    <row r="52" spans="1:13" x14ac:dyDescent="0.2">
      <c r="A52" s="237" t="s">
        <v>229</v>
      </c>
      <c r="B52" s="238"/>
      <c r="C52" s="238"/>
      <c r="D52" s="238"/>
      <c r="E52" s="238"/>
      <c r="F52" s="238"/>
      <c r="G52" s="238"/>
      <c r="H52" s="238"/>
      <c r="I52" s="4">
        <v>43</v>
      </c>
      <c r="J52" s="25">
        <v>52417159</v>
      </c>
      <c r="K52" s="25">
        <v>0</v>
      </c>
      <c r="M52" s="9"/>
    </row>
    <row r="53" spans="1:13" x14ac:dyDescent="0.2">
      <c r="A53" s="271" t="s">
        <v>230</v>
      </c>
      <c r="B53" s="272"/>
      <c r="C53" s="272"/>
      <c r="D53" s="272"/>
      <c r="E53" s="272"/>
      <c r="F53" s="272"/>
      <c r="G53" s="272"/>
      <c r="H53" s="272"/>
      <c r="I53" s="7">
        <v>44</v>
      </c>
      <c r="J53" s="26">
        <f>J50+J51-J52</f>
        <v>16715751</v>
      </c>
      <c r="K53" s="26">
        <f>K50+K51-K52</f>
        <v>90585718</v>
      </c>
      <c r="L53" s="9"/>
      <c r="M53" s="9"/>
    </row>
    <row r="54" spans="1:13" x14ac:dyDescent="0.2">
      <c r="L54" s="9"/>
      <c r="M54" s="9"/>
    </row>
    <row r="58" spans="1:13" x14ac:dyDescent="0.2">
      <c r="J58" s="10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topLeftCell="A10" zoomScale="150" zoomScaleNormal="150" zoomScaleSheetLayoutView="110" workbookViewId="0">
      <selection activeCell="A3" sqref="A3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4" t="s">
        <v>331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3" x14ac:dyDescent="0.2">
      <c r="A2" s="307" t="s">
        <v>401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43" t="s">
        <v>387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3" ht="27.75" customHeight="1" thickBot="1" x14ac:dyDescent="0.25">
      <c r="A5" s="308" t="s">
        <v>72</v>
      </c>
      <c r="B5" s="308"/>
      <c r="C5" s="308"/>
      <c r="D5" s="308"/>
      <c r="E5" s="308"/>
      <c r="F5" s="308"/>
      <c r="G5" s="308"/>
      <c r="H5" s="308"/>
      <c r="I5" s="132" t="s">
        <v>330</v>
      </c>
      <c r="J5" s="99" t="s">
        <v>182</v>
      </c>
      <c r="K5" s="99" t="s">
        <v>183</v>
      </c>
    </row>
    <row r="6" spans="1:13" x14ac:dyDescent="0.2">
      <c r="A6" s="309">
        <v>1</v>
      </c>
      <c r="B6" s="309"/>
      <c r="C6" s="309"/>
      <c r="D6" s="309"/>
      <c r="E6" s="309"/>
      <c r="F6" s="309"/>
      <c r="G6" s="309"/>
      <c r="H6" s="309"/>
      <c r="I6" s="133">
        <v>2</v>
      </c>
      <c r="J6" s="85" t="s">
        <v>332</v>
      </c>
      <c r="K6" s="85" t="s">
        <v>333</v>
      </c>
    </row>
    <row r="7" spans="1:13" x14ac:dyDescent="0.2">
      <c r="A7" s="237" t="s">
        <v>334</v>
      </c>
      <c r="B7" s="238"/>
      <c r="C7" s="238"/>
      <c r="D7" s="238"/>
      <c r="E7" s="238"/>
      <c r="F7" s="238"/>
      <c r="G7" s="238"/>
      <c r="H7" s="238"/>
      <c r="I7" s="4">
        <v>1</v>
      </c>
      <c r="J7" s="23">
        <v>1626000899.7066262</v>
      </c>
      <c r="K7" s="23">
        <v>1084000600</v>
      </c>
      <c r="M7" s="102"/>
    </row>
    <row r="8" spans="1:13" x14ac:dyDescent="0.2">
      <c r="A8" s="237" t="s">
        <v>335</v>
      </c>
      <c r="B8" s="238"/>
      <c r="C8" s="238"/>
      <c r="D8" s="238"/>
      <c r="E8" s="238"/>
      <c r="F8" s="238"/>
      <c r="G8" s="238"/>
      <c r="H8" s="238"/>
      <c r="I8" s="4">
        <v>2</v>
      </c>
      <c r="J8" s="25">
        <v>25561463</v>
      </c>
      <c r="K8" s="25">
        <v>43669680</v>
      </c>
      <c r="M8" s="102"/>
    </row>
    <row r="9" spans="1:13" x14ac:dyDescent="0.2">
      <c r="A9" s="237" t="s">
        <v>336</v>
      </c>
      <c r="B9" s="238"/>
      <c r="C9" s="238"/>
      <c r="D9" s="238"/>
      <c r="E9" s="238"/>
      <c r="F9" s="238"/>
      <c r="G9" s="238"/>
      <c r="H9" s="238"/>
      <c r="I9" s="4">
        <v>3</v>
      </c>
      <c r="J9" s="25">
        <v>-37910250</v>
      </c>
      <c r="K9" s="103">
        <v>-45842809</v>
      </c>
      <c r="M9" s="102"/>
    </row>
    <row r="10" spans="1:13" x14ac:dyDescent="0.2">
      <c r="A10" s="237" t="s">
        <v>337</v>
      </c>
      <c r="B10" s="238"/>
      <c r="C10" s="238"/>
      <c r="D10" s="238"/>
      <c r="E10" s="238"/>
      <c r="F10" s="238"/>
      <c r="G10" s="238"/>
      <c r="H10" s="238"/>
      <c r="I10" s="4">
        <v>4</v>
      </c>
      <c r="J10" s="25">
        <v>-511133833</v>
      </c>
      <c r="K10" s="25"/>
      <c r="M10" s="102"/>
    </row>
    <row r="11" spans="1:13" ht="12.75" customHeight="1" x14ac:dyDescent="0.2">
      <c r="A11" s="237" t="s">
        <v>338</v>
      </c>
      <c r="B11" s="238"/>
      <c r="C11" s="238"/>
      <c r="D11" s="238"/>
      <c r="E11" s="238"/>
      <c r="F11" s="238"/>
      <c r="G11" s="238"/>
      <c r="H11" s="238"/>
      <c r="I11" s="4">
        <v>5</v>
      </c>
      <c r="J11" s="25">
        <v>-20690809</v>
      </c>
      <c r="K11" s="25">
        <v>34158261</v>
      </c>
      <c r="M11" s="102"/>
    </row>
    <row r="12" spans="1:13" ht="12.75" customHeight="1" x14ac:dyDescent="0.2">
      <c r="A12" s="237" t="s">
        <v>339</v>
      </c>
      <c r="B12" s="238"/>
      <c r="C12" s="238"/>
      <c r="D12" s="238"/>
      <c r="E12" s="238"/>
      <c r="F12" s="238"/>
      <c r="G12" s="238"/>
      <c r="H12" s="238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37" t="s">
        <v>340</v>
      </c>
      <c r="B13" s="238"/>
      <c r="C13" s="238"/>
      <c r="D13" s="238"/>
      <c r="E13" s="238"/>
      <c r="F13" s="238"/>
      <c r="G13" s="238"/>
      <c r="H13" s="238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37" t="s">
        <v>341</v>
      </c>
      <c r="B14" s="238"/>
      <c r="C14" s="238"/>
      <c r="D14" s="238"/>
      <c r="E14" s="238"/>
      <c r="F14" s="238"/>
      <c r="G14" s="238"/>
      <c r="H14" s="238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37" t="s">
        <v>342</v>
      </c>
      <c r="B15" s="238"/>
      <c r="C15" s="238"/>
      <c r="D15" s="238"/>
      <c r="E15" s="238"/>
      <c r="F15" s="238"/>
      <c r="G15" s="238"/>
      <c r="H15" s="238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34" t="s">
        <v>343</v>
      </c>
      <c r="B16" s="235"/>
      <c r="C16" s="235"/>
      <c r="D16" s="235"/>
      <c r="E16" s="235"/>
      <c r="F16" s="235"/>
      <c r="G16" s="235"/>
      <c r="H16" s="235"/>
      <c r="I16" s="4">
        <v>10</v>
      </c>
      <c r="J16" s="24">
        <f>SUM(J7:J15)</f>
        <v>1081827470.7066262</v>
      </c>
      <c r="K16" s="24">
        <f>SUM(K7:K15)</f>
        <v>1115985732</v>
      </c>
      <c r="L16" s="112"/>
      <c r="M16" s="102"/>
    </row>
    <row r="17" spans="1:13" ht="12.75" customHeight="1" x14ac:dyDescent="0.2">
      <c r="A17" s="237" t="s">
        <v>344</v>
      </c>
      <c r="B17" s="238"/>
      <c r="C17" s="238"/>
      <c r="D17" s="238"/>
      <c r="E17" s="238"/>
      <c r="F17" s="238"/>
      <c r="G17" s="238"/>
      <c r="H17" s="238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37" t="s">
        <v>345</v>
      </c>
      <c r="B18" s="238"/>
      <c r="C18" s="238"/>
      <c r="D18" s="238"/>
      <c r="E18" s="238"/>
      <c r="F18" s="238"/>
      <c r="G18" s="238"/>
      <c r="H18" s="238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37" t="s">
        <v>346</v>
      </c>
      <c r="B19" s="238"/>
      <c r="C19" s="238"/>
      <c r="D19" s="238"/>
      <c r="E19" s="238"/>
      <c r="F19" s="238"/>
      <c r="G19" s="238"/>
      <c r="H19" s="238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37" t="s">
        <v>347</v>
      </c>
      <c r="B20" s="238"/>
      <c r="C20" s="238"/>
      <c r="D20" s="238"/>
      <c r="E20" s="238"/>
      <c r="F20" s="238"/>
      <c r="G20" s="238"/>
      <c r="H20" s="238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37" t="s">
        <v>348</v>
      </c>
      <c r="B21" s="238"/>
      <c r="C21" s="238"/>
      <c r="D21" s="238"/>
      <c r="E21" s="238"/>
      <c r="F21" s="238"/>
      <c r="G21" s="238"/>
      <c r="H21" s="238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37" t="s">
        <v>349</v>
      </c>
      <c r="B22" s="238"/>
      <c r="C22" s="238"/>
      <c r="D22" s="238"/>
      <c r="E22" s="238"/>
      <c r="F22" s="238"/>
      <c r="G22" s="238"/>
      <c r="H22" s="238"/>
      <c r="I22" s="4">
        <v>16</v>
      </c>
      <c r="J22" s="25">
        <v>31090693</v>
      </c>
      <c r="K22" s="25">
        <v>34158261</v>
      </c>
      <c r="L22" s="108"/>
      <c r="M22" s="102"/>
    </row>
    <row r="23" spans="1:13" ht="12.75" customHeight="1" x14ac:dyDescent="0.2">
      <c r="A23" s="234" t="s">
        <v>350</v>
      </c>
      <c r="B23" s="235"/>
      <c r="C23" s="235"/>
      <c r="D23" s="235"/>
      <c r="E23" s="235"/>
      <c r="F23" s="235"/>
      <c r="G23" s="235"/>
      <c r="H23" s="235"/>
      <c r="I23" s="4">
        <v>17</v>
      </c>
      <c r="J23" s="26">
        <f>SUM(J17:J22)</f>
        <v>31090693</v>
      </c>
      <c r="K23" s="26">
        <f>SUM(K17:K22)</f>
        <v>34158261</v>
      </c>
      <c r="M23" s="102"/>
    </row>
    <row r="24" spans="1:13" ht="12.75" customHeight="1" x14ac:dyDescent="0.2">
      <c r="A24" s="316"/>
      <c r="B24" s="317"/>
      <c r="C24" s="317"/>
      <c r="D24" s="317"/>
      <c r="E24" s="317"/>
      <c r="F24" s="317"/>
      <c r="G24" s="317"/>
      <c r="H24" s="317"/>
      <c r="I24" s="318"/>
      <c r="J24" s="318"/>
      <c r="K24" s="319"/>
      <c r="M24" s="102"/>
    </row>
    <row r="25" spans="1:13" ht="12.75" customHeight="1" x14ac:dyDescent="0.2">
      <c r="A25" s="310" t="s">
        <v>351</v>
      </c>
      <c r="B25" s="311"/>
      <c r="C25" s="311"/>
      <c r="D25" s="311"/>
      <c r="E25" s="311"/>
      <c r="F25" s="311"/>
      <c r="G25" s="311"/>
      <c r="H25" s="311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71" t="s">
        <v>352</v>
      </c>
      <c r="B26" s="272"/>
      <c r="C26" s="272"/>
      <c r="D26" s="272"/>
      <c r="E26" s="272"/>
      <c r="F26" s="272"/>
      <c r="G26" s="272"/>
      <c r="H26" s="272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12" t="s">
        <v>353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3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A5" sqref="A5:D5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15.75" x14ac:dyDescent="0.25">
      <c r="A1" s="320" t="s">
        <v>384</v>
      </c>
      <c r="B1" s="320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19"/>
      <c r="B3" s="78"/>
      <c r="C3" s="78"/>
      <c r="D3" s="78"/>
      <c r="E3" s="78"/>
      <c r="F3" s="78"/>
      <c r="G3" s="96"/>
      <c r="H3" s="96"/>
      <c r="I3" s="96"/>
      <c r="J3" s="96"/>
    </row>
    <row r="4" spans="1:10" ht="17.25" customHeight="1" x14ac:dyDescent="0.2">
      <c r="A4" s="321" t="s">
        <v>402</v>
      </c>
      <c r="B4" s="321"/>
      <c r="C4" s="321"/>
      <c r="D4" s="321"/>
    </row>
    <row r="5" spans="1:10" ht="17.25" customHeight="1" x14ac:dyDescent="0.2">
      <c r="A5" s="321" t="s">
        <v>403</v>
      </c>
      <c r="B5" s="321"/>
      <c r="C5" s="321"/>
      <c r="D5" s="321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3">
    <mergeCell ref="A1:B1"/>
    <mergeCell ref="A4:D4"/>
    <mergeCell ref="A5:D5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Jurašin Snježana</cp:lastModifiedBy>
  <cp:lastPrinted>2013-10-15T12:10:19Z</cp:lastPrinted>
  <dcterms:created xsi:type="dcterms:W3CDTF">2008-10-17T11:51:54Z</dcterms:created>
  <dcterms:modified xsi:type="dcterms:W3CDTF">2013-10-30T07:24:44Z</dcterms:modified>
</cp:coreProperties>
</file>