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TFI-POD\"/>
    </mc:Choice>
  </mc:AlternateContent>
  <bookViews>
    <workbookView xWindow="0" yWindow="0" windowWidth="20460" windowHeight="7680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r:id="rId6"/>
  </sheets>
  <definedNames>
    <definedName name="_xlnm.Print_Area" localSheetId="5">Bilješke!$A$1:$J$21</definedName>
    <definedName name="_xlnm.Print_Area" localSheetId="3">NT_I!$A$1:$K$53</definedName>
    <definedName name="_xlnm.Print_Area" localSheetId="0">'Opći podaci'!$A$1:$I$63</definedName>
    <definedName name="_xlnm.Print_Titles" localSheetId="1">Bilanca!$5:$6</definedName>
  </definedNames>
  <calcPr calcId="152511" fullCalcOnLoad="1"/>
</workbook>
</file>

<file path=xl/calcChain.xml><?xml version="1.0" encoding="utf-8"?>
<calcChain xmlns="http://schemas.openxmlformats.org/spreadsheetml/2006/main">
  <c r="K18" i="20" l="1"/>
  <c r="K40" i="20"/>
  <c r="K19" i="20"/>
  <c r="J18" i="20"/>
  <c r="J27" i="20"/>
  <c r="K16" i="17"/>
  <c r="K23" i="17"/>
  <c r="K120" i="19"/>
  <c r="J120" i="19"/>
  <c r="J45" i="20"/>
  <c r="K45" i="20"/>
  <c r="K47" i="20" s="1"/>
  <c r="J19" i="20"/>
  <c r="J21" i="20" s="1"/>
  <c r="J39" i="20"/>
  <c r="J32" i="20"/>
  <c r="J28" i="20"/>
  <c r="J34" i="20" s="1"/>
  <c r="J14" i="20"/>
  <c r="J20" i="20" s="1"/>
  <c r="J101" i="19"/>
  <c r="J91" i="19"/>
  <c r="J87" i="19"/>
  <c r="J83" i="19"/>
  <c r="J70" i="19" s="1"/>
  <c r="J80" i="19"/>
  <c r="J73" i="19"/>
  <c r="J64" i="19"/>
  <c r="J62" i="19"/>
  <c r="J50" i="19"/>
  <c r="J42" i="19"/>
  <c r="J36" i="19"/>
  <c r="J27" i="19"/>
  <c r="J9" i="19" s="1"/>
  <c r="J17" i="19"/>
  <c r="J10" i="19"/>
  <c r="J23" i="17"/>
  <c r="J25" i="17" s="1"/>
  <c r="J16" i="17"/>
  <c r="M34" i="18"/>
  <c r="M28" i="18"/>
  <c r="M23" i="18"/>
  <c r="M11" i="18" s="1"/>
  <c r="M44" i="18" s="1"/>
  <c r="M47" i="18" s="1"/>
  <c r="M17" i="18"/>
  <c r="M13" i="18"/>
  <c r="M8" i="18"/>
  <c r="K58" i="18"/>
  <c r="K67" i="18" s="1"/>
  <c r="J58" i="18"/>
  <c r="J67" i="18"/>
  <c r="K34" i="18"/>
  <c r="J34" i="18"/>
  <c r="K28" i="18"/>
  <c r="J28" i="18"/>
  <c r="K23" i="18"/>
  <c r="K11" i="18" s="1"/>
  <c r="K44" i="18" s="1"/>
  <c r="J23" i="18"/>
  <c r="K17" i="18"/>
  <c r="J17" i="18"/>
  <c r="K13" i="18"/>
  <c r="J13" i="18"/>
  <c r="J11" i="18" s="1"/>
  <c r="J44" i="18" s="1"/>
  <c r="J47" i="18" s="1"/>
  <c r="K8" i="18"/>
  <c r="K43" i="18" s="1"/>
  <c r="J8" i="18"/>
  <c r="J43" i="18" s="1"/>
  <c r="K73" i="19"/>
  <c r="K39" i="20"/>
  <c r="L58" i="18"/>
  <c r="L67" i="18" s="1"/>
  <c r="M58" i="18"/>
  <c r="L34" i="18"/>
  <c r="L28" i="18"/>
  <c r="L23" i="18"/>
  <c r="L11" i="18" s="1"/>
  <c r="L44" i="18" s="1"/>
  <c r="L17" i="18"/>
  <c r="L13" i="18"/>
  <c r="L8" i="18"/>
  <c r="K14" i="20"/>
  <c r="K32" i="20"/>
  <c r="K28" i="20"/>
  <c r="K33" i="20" s="1"/>
  <c r="K80" i="19"/>
  <c r="K83" i="19"/>
  <c r="K87" i="19"/>
  <c r="K91" i="19"/>
  <c r="K101" i="19"/>
  <c r="K10" i="19"/>
  <c r="K17" i="19"/>
  <c r="K9" i="19" s="1"/>
  <c r="K27" i="19"/>
  <c r="K36" i="19"/>
  <c r="K42" i="19"/>
  <c r="K50" i="19"/>
  <c r="K41" i="19" s="1"/>
  <c r="K57" i="19"/>
  <c r="K34" i="20"/>
  <c r="K25" i="17"/>
  <c r="J47" i="20"/>
  <c r="J46" i="20"/>
  <c r="K46" i="20"/>
  <c r="J57" i="19"/>
  <c r="J41" i="19" s="1"/>
  <c r="L43" i="18"/>
  <c r="M43" i="18"/>
  <c r="M67" i="18"/>
  <c r="K70" i="19"/>
  <c r="K119" i="19" s="1"/>
  <c r="K21" i="20"/>
  <c r="K49" i="20" s="1"/>
  <c r="K52" i="20" s="1"/>
  <c r="K53" i="20" s="1"/>
  <c r="K20" i="20"/>
  <c r="K115" i="19"/>
  <c r="L45" i="18" l="1"/>
  <c r="L49" i="18" s="1"/>
  <c r="L47" i="18"/>
  <c r="J67" i="19"/>
  <c r="J115" i="19"/>
  <c r="J119" i="19"/>
  <c r="M45" i="18"/>
  <c r="M49" i="18" s="1"/>
  <c r="K48" i="20"/>
  <c r="K47" i="18"/>
  <c r="K45" i="18"/>
  <c r="K49" i="18" s="1"/>
  <c r="K46" i="18"/>
  <c r="L46" i="18"/>
  <c r="K67" i="19"/>
  <c r="J46" i="18"/>
  <c r="J45" i="18"/>
  <c r="J49" i="18" s="1"/>
  <c r="J33" i="20"/>
  <c r="J48" i="20" s="1"/>
  <c r="M46" i="18"/>
  <c r="J57" i="18" l="1"/>
  <c r="J68" i="18" s="1"/>
  <c r="J71" i="18" s="1"/>
  <c r="J54" i="18"/>
  <c r="J50" i="18"/>
  <c r="J51" i="18"/>
  <c r="K50" i="18"/>
  <c r="K57" i="18"/>
  <c r="K68" i="18" s="1"/>
  <c r="K71" i="18" s="1"/>
  <c r="K54" i="18"/>
  <c r="K51" i="18"/>
  <c r="J49" i="20"/>
  <c r="J52" i="20" s="1"/>
  <c r="J53" i="20" s="1"/>
  <c r="M54" i="18"/>
  <c r="M51" i="18"/>
  <c r="M57" i="18"/>
  <c r="M68" i="18" s="1"/>
  <c r="M71" i="18" s="1"/>
  <c r="M50" i="18"/>
  <c r="L51" i="18"/>
  <c r="L57" i="18"/>
  <c r="L68" i="18" s="1"/>
  <c r="L71" i="18" s="1"/>
  <c r="L54" i="18"/>
  <c r="L50" i="18"/>
</calcChain>
</file>

<file path=xl/sharedStrings.xml><?xml version="1.0" encoding="utf-8"?>
<sst xmlns="http://schemas.openxmlformats.org/spreadsheetml/2006/main" count="357" uniqueCount="324">
  <si>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</si>
  <si>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</si>
  <si>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</si>
  <si>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</si>
  <si>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</si>
  <si>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</si>
  <si>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</si>
  <si>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</si>
  <si>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</si>
  <si>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</si>
  <si>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</si>
  <si>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</si>
  <si>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</si>
  <si>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</si>
  <si>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</si>
  <si>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</si>
  <si>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</si>
  <si>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</si>
  <si>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</si>
  <si>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</si>
  <si>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</si>
  <si>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</si>
  <si>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</si>
  <si>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</si>
  <si>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</si>
  <si>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</si>
  <si>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</si>
  <si>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</si>
  <si>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</si>
  <si>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</si>
  <si>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</si>
  <si>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</si>
  <si>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</si>
  <si>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</si>
  <si>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</si>
  <si>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</si>
  <si>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</si>
  <si>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</si>
  <si>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</si>
  <si>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</si>
  <si>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</si>
  <si>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</si>
  <si>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</si>
  <si>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</si>
  <si>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</si>
  <si>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</si>
  <si>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</si>
  <si>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</si>
  <si>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</si>
  <si>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</si>
  <si>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</si>
  <si>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</si>
  <si>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</si>
  <si>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</si>
  <si>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</si>
  <si>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</si>
  <si>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</si>
  <si>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</si>
  <si>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</si>
  <si>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</si>
  <si>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</si>
  <si>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</si>
  <si>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</si>
  <si>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</si>
  <si>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</si>
  <si>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</si>
  <si>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</si>
  <si>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</si>
  <si>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</si>
  <si>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</si>
  <si>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</si>
  <si>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</si>
  <si>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</si>
  <si>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</si>
  <si>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</si>
  <si>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</si>
  <si>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</si>
  <si>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</si>
  <si>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</si>
  <si>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</si>
  <si>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</si>
  <si>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</si>
  <si>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</si>
  <si>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</si>
  <si>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</si>
  <si>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</si>
  <si>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</si>
  <si>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</si>
  <si>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</si>
  <si>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</si>
  <si>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</si>
  <si>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</si>
  <si>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</si>
  <si>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</si>
  <si>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</si>
  <si>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</si>
  <si>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</si>
  <si>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</si>
  <si>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</si>
  <si>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</si>
  <si>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</si>
  <si>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</si>
  <si>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</si>
  <si>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</si>
  <si>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</si>
  <si>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</si>
  <si>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</si>
  <si>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</si>
  <si>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</si>
  <si>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</si>
  <si>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</si>
  <si>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</si>
  <si>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</si>
  <si>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</si>
  <si>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</si>
  <si>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</si>
  <si>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</si>
  <si>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</si>
  <si>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</si>
  <si>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</si>
  <si>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</si>
  <si>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</si>
  <si>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</si>
  <si>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</si>
  <si>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</si>
  <si>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</si>
  <si>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</si>
  <si>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</si>
  <si>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</si>
  <si>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</si>
  <si>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</si>
  <si>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</si>
  <si>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</si>
  <si>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</si>
  <si>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</si>
  <si>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</si>
  <si>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</si>
  <si>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</si>
  <si>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</si>
  <si>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</si>
  <si>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</si>
  <si>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</si>
  <si>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</si>
  <si>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</si>
  <si>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</si>
  <si>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</si>
  <si>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</si>
  <si>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</si>
  <si>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</si>
  <si>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</si>
  <si>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</si>
  <si>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</si>
  <si>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</si>
  <si>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</si>
  <si>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</si>
  <si>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</si>
  <si>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</si>
  <si>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</si>
  <si>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</si>
  <si>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</si>
  <si>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</si>
  <si>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</si>
  <si>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</si>
  <si>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</si>
  <si>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</si>
  <si>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</si>
  <si>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</si>
  <si>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</si>
  <si>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</si>
  <si>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</si>
  <si>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</si>
  <si>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</si>
  <si>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</si>
  <si>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</si>
  <si>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</si>
  <si>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</si>
  <si>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</si>
  <si>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</si>
  <si>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</si>
  <si>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</si>
  <si>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</si>
  <si>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</si>
  <si>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</si>
  <si>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</si>
  <si>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</si>
  <si>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</si>
  <si>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</si>
  <si>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</si>
  <si>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</si>
  <si>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</si>
  <si>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</si>
  <si>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</si>
  <si>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</si>
  <si>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</si>
  <si>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</si>
  <si>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</si>
  <si>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</si>
  <si>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</si>
  <si>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</si>
  <si>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</si>
  <si>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</si>
  <si>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</si>
  <si>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</si>
  <si>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</si>
  <si>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</si>
  <si>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</si>
  <si>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</si>
  <si>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</si>
  <si>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</si>
  <si>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</si>
  <si>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</si>
  <si>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</si>
  <si>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</si>
  <si>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</si>
  <si>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</si>
  <si>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</si>
  <si>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</si>
  <si>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</si>
  <si>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</si>
  <si>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</si>
  <si>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</si>
  <si>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</si>
  <si>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</si>
  <si>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</si>
  <si>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</si>
  <si>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</si>
  <si>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</si>
  <si>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</si>
  <si>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</si>
  <si>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</si>
  <si>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</si>
  <si>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</si>
  <si>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</si>
  <si>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</si>
  <si>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</si>
  <si>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</si>
  <si>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</si>
  <si>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</si>
  <si>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</si>
  <si>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</si>
  <si>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</si>
  <si>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</si>
  <si>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</si>
  <si>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</si>
  <si>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</si>
  <si>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</si>
  <si>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</si>
  <si>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</si>
  <si>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</si>
  <si>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</si>
  <si>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</si>
  <si>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</si>
  <si>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</si>
  <si>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</si>
  <si>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</si>
  <si>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</si>
  <si>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</si>
  <si>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</si>
  <si>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</si>
  <si>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</si>
  <si>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</si>
  <si>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</si>
  <si>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</si>
  <si>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</si>
  <si>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</si>
  <si>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</si>
  <si>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</si>
  <si>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</si>
  <si>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</si>
  <si>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</si>
  <si>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</si>
  <si>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</si>
  <si>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</si>
  <si>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</si>
  <si>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</si>
  <si>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</si>
  <si>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</si>
  <si>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</si>
  <si>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</si>
  <si>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</si>
  <si>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</si>
  <si>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</si>
  <si>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</si>
  <si>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</si>
  <si>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</si>
  <si>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</si>
  <si>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</si>
  <si>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</si>
  <si>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</si>
  <si>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</si>
  <si>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</si>
  <si>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</si>
  <si>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</si>
  <si>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</si>
  <si>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</si>
  <si>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</si>
  <si>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</si>
  <si>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</si>
  <si>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</si>
  <si>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</si>
  <si>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</si>
  <si>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</si>
  <si>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</si>
  <si>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</si>
  <si>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</si>
  <si>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</si>
  <si>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</si>
  <si>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 xml:space="preserve">048 651 805 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</si>
  <si>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</si>
  <si>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</si>
  <si>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</si>
  <si>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</si>
  <si>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</si>
  <si>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Obveznik: PODRAVKA prehrambena industrija d.d., KOPRIVNICA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</si>
  <si>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</si>
  <si>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</si>
  <si>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</si>
  <si>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</si>
  <si>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</si>
  <si>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</si>
  <si>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31.12.2012.</t>
  </si>
  <si>
    <t>stanje na dan 31.12.2012.</t>
  </si>
  <si>
    <t>u razdoblju 01.01.2012. do 31.12.2012.</t>
  </si>
  <si>
    <t>za razdoblje od 01.01.2012. do 31.12.2012.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</si>
</sst>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31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B050"/>
      <name val="Arial"/>
      <family val="2"/>
      <charset val="238"/>
    </font>
    <font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1" fillId="0" borderId="0">
      <alignment vertical="top"/>
    </xf>
    <xf numFmtId="0" fontId="16" fillId="0" borderId="0"/>
    <xf numFmtId="0" fontId="7" fillId="0" borderId="0"/>
    <xf numFmtId="0" fontId="11" fillId="0" borderId="0">
      <alignment vertical="top"/>
    </xf>
  </cellStyleXfs>
  <cellXfs count="31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167" fontId="4" fillId="0" borderId="5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7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8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8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9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0" xfId="3" applyFont="1" applyBorder="1" applyAlignment="1" applyProtection="1">
      <protection hidden="1"/>
    </xf>
    <xf numFmtId="0" fontId="7" fillId="0" borderId="10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11" fillId="0" borderId="0" xfId="6" applyAlignment="1"/>
    <xf numFmtId="0" fontId="18" fillId="0" borderId="0" xfId="6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0" borderId="0" xfId="6" applyFont="1" applyFill="1" applyBorder="1" applyAlignment="1" applyProtection="1">
      <alignment horizontal="center" vertical="center"/>
      <protection hidden="1"/>
    </xf>
    <xf numFmtId="0" fontId="20" fillId="3" borderId="14" xfId="0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0" borderId="5" xfId="0" applyNumberFormat="1" applyFont="1" applyFill="1" applyBorder="1" applyAlignment="1">
      <alignment horizontal="center" vertical="center"/>
    </xf>
    <xf numFmtId="167" fontId="20" fillId="0" borderId="4" xfId="0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5" fillId="0" borderId="0" xfId="6" applyFont="1" applyAlignment="1" applyProtection="1">
      <alignment horizontal="left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vertical="center"/>
      <protection hidden="1"/>
    </xf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167" fontId="4" fillId="0" borderId="17" xfId="0" applyNumberFormat="1" applyFont="1" applyFill="1" applyBorder="1" applyAlignment="1">
      <alignment horizontal="center" vertical="center"/>
    </xf>
    <xf numFmtId="3" fontId="27" fillId="0" borderId="5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>
      <alignment vertical="center"/>
    </xf>
    <xf numFmtId="0" fontId="26" fillId="0" borderId="0" xfId="0" applyFont="1"/>
    <xf numFmtId="0" fontId="26" fillId="0" borderId="0" xfId="0" applyFont="1" applyBorder="1" applyAlignment="1">
      <alignment horizontal="center" vertical="center" wrapText="1"/>
    </xf>
    <xf numFmtId="0" fontId="26" fillId="0" borderId="0" xfId="0" applyNumberFormat="1" applyFont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8" fillId="0" borderId="1" xfId="0" applyNumberFormat="1" applyFont="1" applyFill="1" applyBorder="1" applyAlignment="1" applyProtection="1">
      <alignment vertical="center"/>
      <protection locked="0"/>
    </xf>
    <xf numFmtId="3" fontId="28" fillId="8" borderId="5" xfId="0" applyNumberFormat="1" applyFont="1" applyFill="1" applyBorder="1" applyAlignment="1" applyProtection="1">
      <alignment vertical="center"/>
      <protection hidden="1"/>
    </xf>
    <xf numFmtId="3" fontId="28" fillId="7" borderId="1" xfId="0" applyNumberFormat="1" applyFont="1" applyFill="1" applyBorder="1" applyAlignment="1" applyProtection="1">
      <alignment vertical="center"/>
      <protection locked="0"/>
    </xf>
    <xf numFmtId="3" fontId="2" fillId="0" borderId="17" xfId="0" applyNumberFormat="1" applyFont="1" applyFill="1" applyBorder="1" applyAlignment="1" applyProtection="1">
      <alignment vertical="center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7" fillId="0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/>
    <xf numFmtId="3" fontId="26" fillId="0" borderId="0" xfId="0" applyNumberFormat="1" applyFont="1"/>
    <xf numFmtId="3" fontId="2" fillId="0" borderId="0" xfId="0" applyNumberFormat="1" applyFont="1"/>
    <xf numFmtId="3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/>
    <xf numFmtId="3" fontId="2" fillId="0" borderId="2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6" fillId="0" borderId="13" xfId="0" applyFont="1" applyBorder="1" applyAlignment="1">
      <alignment horizontal="center" wrapText="1"/>
    </xf>
    <xf numFmtId="3" fontId="27" fillId="0" borderId="21" xfId="0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29" fillId="0" borderId="0" xfId="0" applyFont="1"/>
    <xf numFmtId="3" fontId="29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Alignment="1">
      <alignment vertical="center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8" fillId="3" borderId="14" xfId="0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3" fontId="4" fillId="8" borderId="8" xfId="3" applyNumberFormat="1" applyFont="1" applyFill="1" applyBorder="1" applyAlignment="1" applyProtection="1">
      <alignment horizontal="right" vertical="center"/>
      <protection locked="0" hidden="1"/>
    </xf>
    <xf numFmtId="0" fontId="8" fillId="3" borderId="11" xfId="0" applyFont="1" applyFill="1" applyBorder="1" applyAlignment="1">
      <alignment horizontal="center" vertical="center" wrapText="1"/>
    </xf>
    <xf numFmtId="0" fontId="16" fillId="7" borderId="0" xfId="0" applyFont="1" applyFill="1"/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2" fillId="7" borderId="5" xfId="0" applyNumberFormat="1" applyFont="1" applyFill="1" applyBorder="1" applyAlignment="1" applyProtection="1">
      <alignment vertical="center"/>
      <protection locked="0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30" fillId="0" borderId="0" xfId="0" applyNumberFormat="1" applyFont="1"/>
    <xf numFmtId="3" fontId="2" fillId="7" borderId="17" xfId="0" applyNumberFormat="1" applyFont="1" applyFill="1" applyBorder="1" applyAlignment="1" applyProtection="1">
      <alignment vertical="center"/>
      <protection locked="0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5" xfId="3" applyFont="1" applyBorder="1" applyAlignment="1" applyProtection="1">
      <alignment horizontal="right" wrapText="1"/>
      <protection hidden="1"/>
    </xf>
    <xf numFmtId="49" fontId="6" fillId="2" borderId="23" xfId="1" applyNumberFormat="1" applyFill="1" applyBorder="1" applyAlignment="1" applyProtection="1">
      <alignment horizontal="left" vertical="center"/>
      <protection locked="0" hidden="1"/>
    </xf>
    <xf numFmtId="49" fontId="4" fillId="0" borderId="13" xfId="3" applyNumberFormat="1" applyFont="1" applyBorder="1" applyAlignment="1" applyProtection="1">
      <alignment horizontal="left" vertical="center"/>
      <protection locked="0" hidden="1"/>
    </xf>
    <xf numFmtId="49" fontId="4" fillId="0" borderId="24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5" xfId="3" applyFont="1" applyBorder="1" applyAlignment="1" applyProtection="1">
      <alignment horizontal="right"/>
      <protection hidden="1"/>
    </xf>
    <xf numFmtId="49" fontId="4" fillId="2" borderId="23" xfId="0" applyNumberFormat="1" applyFont="1" applyFill="1" applyBorder="1" applyAlignment="1" applyProtection="1">
      <alignment horizontal="left" vertical="center"/>
      <protection locked="0" hidden="1"/>
    </xf>
    <xf numFmtId="49" fontId="4" fillId="0" borderId="13" xfId="0" applyNumberFormat="1" applyFont="1" applyBorder="1" applyAlignment="1" applyProtection="1">
      <alignment horizontal="left" vertical="center"/>
      <protection locked="0" hidden="1"/>
    </xf>
    <xf numFmtId="0" fontId="5" fillId="0" borderId="24" xfId="0" applyFont="1" applyBorder="1" applyAlignment="1">
      <alignment horizontal="left" vertical="center"/>
    </xf>
    <xf numFmtId="0" fontId="22" fillId="0" borderId="0" xfId="6" applyFont="1" applyAlignment="1" applyProtection="1">
      <alignment horizontal="left"/>
      <protection hidden="1"/>
    </xf>
    <xf numFmtId="0" fontId="23" fillId="0" borderId="0" xfId="6" applyFont="1" applyAlignment="1"/>
    <xf numFmtId="0" fontId="15" fillId="0" borderId="0" xfId="6" applyFont="1" applyAlignment="1" applyProtection="1">
      <alignment horizontal="left"/>
      <protection hidden="1"/>
    </xf>
    <xf numFmtId="0" fontId="11" fillId="0" borderId="0" xfId="6" applyAlignment="1"/>
    <xf numFmtId="49" fontId="4" fillId="0" borderId="24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6" xfId="3" applyFont="1" applyBorder="1" applyAlignment="1" applyProtection="1">
      <alignment horizontal="center" vertical="top"/>
      <protection hidden="1"/>
    </xf>
    <xf numFmtId="0" fontId="7" fillId="0" borderId="26" xfId="3" applyFont="1" applyBorder="1" applyAlignment="1">
      <alignment horizontal="center"/>
    </xf>
    <xf numFmtId="0" fontId="7" fillId="0" borderId="26" xfId="3" applyFont="1" applyBorder="1" applyAlignment="1"/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4" xfId="3" applyNumberFormat="1" applyFont="1" applyBorder="1" applyAlignment="1" applyProtection="1">
      <alignment horizontal="center" vertical="center"/>
      <protection locked="0" hidden="1"/>
    </xf>
    <xf numFmtId="0" fontId="4" fillId="2" borderId="23" xfId="3" applyFont="1" applyFill="1" applyBorder="1" applyAlignment="1" applyProtection="1">
      <alignment horizontal="left" vertical="center"/>
      <protection locked="0" hidden="1"/>
    </xf>
    <xf numFmtId="0" fontId="7" fillId="0" borderId="13" xfId="3" applyFont="1" applyBorder="1" applyAlignment="1"/>
    <xf numFmtId="0" fontId="7" fillId="0" borderId="24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9" xfId="3" applyFont="1" applyBorder="1" applyAlignment="1" applyProtection="1">
      <alignment horizontal="center"/>
      <protection hidden="1"/>
    </xf>
    <xf numFmtId="0" fontId="4" fillId="2" borderId="23" xfId="0" applyFont="1" applyFill="1" applyBorder="1" applyAlignment="1" applyProtection="1">
      <alignment horizontal="left" vertical="center"/>
      <protection locked="0" hidden="1"/>
    </xf>
    <xf numFmtId="0" fontId="4" fillId="0" borderId="13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23" xfId="0" applyFont="1" applyFill="1" applyBorder="1" applyAlignment="1" applyProtection="1">
      <alignment horizontal="right" vertical="center"/>
      <protection locked="0" hidden="1"/>
    </xf>
    <xf numFmtId="0" fontId="5" fillId="0" borderId="13" xfId="0" applyFont="1" applyBorder="1" applyAlignment="1"/>
    <xf numFmtId="0" fontId="5" fillId="0" borderId="24" xfId="0" applyFont="1" applyBorder="1" applyAlignment="1"/>
    <xf numFmtId="49" fontId="4" fillId="2" borderId="23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24" xfId="0" applyNumberFormat="1" applyFont="1" applyBorder="1" applyAlignment="1" applyProtection="1">
      <alignment horizontal="center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5" fillId="0" borderId="13" xfId="3" applyFont="1" applyBorder="1" applyAlignment="1"/>
    <xf numFmtId="0" fontId="5" fillId="0" borderId="24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4" fillId="0" borderId="13" xfId="0" applyFont="1" applyBorder="1" applyAlignment="1">
      <alignment horizontal="left"/>
    </xf>
    <xf numFmtId="0" fontId="24" fillId="0" borderId="24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23" xfId="1" applyFill="1" applyBorder="1" applyAlignment="1" applyProtection="1">
      <protection locked="0" hidden="1"/>
    </xf>
    <xf numFmtId="0" fontId="4" fillId="0" borderId="13" xfId="3" applyFont="1" applyBorder="1" applyAlignment="1" applyProtection="1">
      <protection locked="0" hidden="1"/>
    </xf>
    <xf numFmtId="0" fontId="4" fillId="0" borderId="24" xfId="3" applyFont="1" applyBorder="1" applyAlignment="1" applyProtection="1">
      <protection locked="0" hidden="1"/>
    </xf>
    <xf numFmtId="0" fontId="7" fillId="0" borderId="13" xfId="3" applyFont="1" applyBorder="1" applyAlignment="1">
      <alignment horizontal="left"/>
    </xf>
    <xf numFmtId="0" fontId="7" fillId="0" borderId="24" xfId="3" applyFont="1" applyBorder="1" applyAlignment="1">
      <alignment horizontal="left"/>
    </xf>
    <xf numFmtId="0" fontId="7" fillId="0" borderId="7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13" xfId="3" applyFont="1" applyBorder="1" applyAlignment="1">
      <alignment horizontal="left" vertical="center"/>
    </xf>
    <xf numFmtId="0" fontId="5" fillId="0" borderId="24" xfId="3" applyFont="1" applyBorder="1" applyAlignment="1">
      <alignment horizontal="left" vertical="center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4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Border="1" applyAlignment="1">
      <alignment horizontal="left" vertical="center"/>
    </xf>
    <xf numFmtId="0" fontId="7" fillId="0" borderId="24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25" xfId="3" applyFont="1" applyBorder="1" applyAlignment="1" applyProtection="1">
      <alignment horizontal="right" wrapText="1"/>
      <protection hidden="1"/>
    </xf>
    <xf numFmtId="0" fontId="9" fillId="0" borderId="13" xfId="0" applyFont="1" applyFill="1" applyBorder="1" applyAlignment="1" applyProtection="1">
      <alignment horizontal="center" vertical="top" wrapText="1"/>
      <protection hidden="1"/>
    </xf>
    <xf numFmtId="0" fontId="4" fillId="0" borderId="36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1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 applyProtection="1">
      <alignment vertical="center" wrapText="1"/>
      <protection hidden="1"/>
    </xf>
    <xf numFmtId="0" fontId="4" fillId="2" borderId="34" xfId="0" applyFont="1" applyFill="1" applyBorder="1" applyAlignment="1" applyProtection="1">
      <alignment vertical="center" wrapText="1"/>
      <protection hidden="1"/>
    </xf>
    <xf numFmtId="0" fontId="4" fillId="2" borderId="35" xfId="0" applyFont="1" applyFill="1" applyBorder="1" applyAlignment="1" applyProtection="1">
      <alignment vertical="center" wrapText="1"/>
      <protection hidden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4" fillId="4" borderId="2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vertical="center"/>
    </xf>
    <xf numFmtId="0" fontId="16" fillId="4" borderId="24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left" vertical="center" wrapText="1" inden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0" fontId="16" fillId="4" borderId="35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8" xfId="0" applyFont="1" applyFill="1" applyBorder="1" applyAlignment="1" applyProtection="1">
      <alignment horizontal="center" vertical="center" wrapText="1"/>
      <protection hidden="1"/>
    </xf>
    <xf numFmtId="0" fontId="4" fillId="3" borderId="49" xfId="0" applyFont="1" applyFill="1" applyBorder="1" applyAlignment="1" applyProtection="1">
      <alignment horizontal="center" vertical="center" wrapText="1"/>
      <protection hidden="1"/>
    </xf>
    <xf numFmtId="0" fontId="4" fillId="3" borderId="50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center" wrapText="1"/>
      <protection hidden="1"/>
    </xf>
    <xf numFmtId="0" fontId="4" fillId="5" borderId="34" xfId="0" applyFont="1" applyFill="1" applyBorder="1" applyAlignment="1" applyProtection="1">
      <alignment horizontal="left" vertical="center" wrapText="1"/>
      <protection hidden="1"/>
    </xf>
    <xf numFmtId="0" fontId="4" fillId="5" borderId="35" xfId="0" applyFont="1" applyFill="1" applyBorder="1" applyAlignment="1" applyProtection="1">
      <alignment horizontal="left" vertical="center" wrapText="1"/>
      <protection hidden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4" fillId="0" borderId="38" xfId="0" applyFont="1" applyFill="1" applyBorder="1" applyAlignment="1">
      <alignment horizontal="left" vertical="center" wrapText="1" indent="1"/>
    </xf>
    <xf numFmtId="0" fontId="4" fillId="4" borderId="3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left" vertical="center" wrapText="1"/>
    </xf>
    <xf numFmtId="0" fontId="4" fillId="6" borderId="34" xfId="0" applyFont="1" applyFill="1" applyBorder="1" applyAlignment="1">
      <alignment horizontal="left" vertical="center" wrapText="1"/>
    </xf>
    <xf numFmtId="0" fontId="16" fillId="6" borderId="34" xfId="0" applyFont="1" applyFill="1" applyBorder="1" applyAlignment="1">
      <alignment vertical="center" wrapText="1"/>
    </xf>
    <xf numFmtId="0" fontId="16" fillId="6" borderId="35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18" fillId="0" borderId="0" xfId="6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 wrapText="1"/>
    </xf>
    <xf numFmtId="0" fontId="9" fillId="0" borderId="0" xfId="6" applyFont="1" applyFill="1" applyBorder="1" applyAlignment="1" applyProtection="1">
      <alignment horizontal="center" vertical="center"/>
      <protection hidden="1"/>
    </xf>
    <xf numFmtId="0" fontId="26" fillId="0" borderId="0" xfId="0" applyNumberFormat="1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NumberFormat="1" applyFont="1" applyAlignment="1">
      <alignment horizontal="left"/>
    </xf>
  </cellXfs>
  <cellStyles count="7">
    <cellStyle name="Hyperlink" xfId="1" builtinId="8"/>
    <cellStyle name="Normal" xfId="0" builtinId="0"/>
    <cellStyle name="Normal 2" xfId="2"/>
    <cellStyle name="Normal_TFI-POD" xfId="3"/>
    <cellStyle name="Obično 2" xfId="4"/>
    <cellStyle name="Obično_Knjiga2" xfId="5"/>
    <cellStyle name="Style 1" xfId="6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523875</xdr:colOff>
      <xdr:row>17</xdr:row>
      <xdr:rowOff>19050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5400675" cy="340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10" zoomScaleNormal="110" zoomScaleSheetLayoutView="110" workbookViewId="0">
      <selection activeCell="A119" sqref="A119"/>
    </sheetView>
  </sheetViews>
  <sheetFormatPr defaultRowHeight="12.75" x14ac:dyDescent="0.2"/>
  <cols>
    <col min="1" max="1" width="9.140625" style="18"/>
    <col min="2" max="2" width="13" style="18" customWidth="1"/>
    <col min="3" max="4" width="9.140625" style="18"/>
    <col min="5" max="5" width="9.85546875" style="18" bestFit="1" customWidth="1"/>
    <col min="6" max="6" width="9.140625" style="18"/>
    <col min="7" max="7" width="15.140625" style="18" customWidth="1"/>
    <col min="8" max="8" width="19.28515625" style="18" customWidth="1"/>
    <col min="9" max="9" width="14.42578125" style="18" customWidth="1"/>
    <col min="10" max="16384" width="9.140625" style="18"/>
  </cols>
  <sheetData>
    <row r="1" spans="1:12" ht="15.75" x14ac:dyDescent="0.25">
      <c r="A1" s="158" t="s">
        <v>211</v>
      </c>
      <c r="B1" s="158"/>
      <c r="C1" s="158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">
      <c r="A2" s="209" t="s">
        <v>212</v>
      </c>
      <c r="B2" s="209"/>
      <c r="C2" s="209"/>
      <c r="D2" s="210"/>
      <c r="E2" s="19">
        <v>40909</v>
      </c>
      <c r="F2" s="20"/>
      <c r="G2" s="21" t="s">
        <v>213</v>
      </c>
      <c r="H2" s="19" t="s">
        <v>320</v>
      </c>
      <c r="I2" s="22"/>
      <c r="J2" s="17"/>
      <c r="K2" s="17"/>
      <c r="L2" s="17"/>
    </row>
    <row r="3" spans="1:12" x14ac:dyDescent="0.2">
      <c r="A3" s="23"/>
      <c r="B3" s="23"/>
      <c r="C3" s="23"/>
      <c r="D3" s="23"/>
      <c r="E3" s="24"/>
      <c r="F3" s="24"/>
      <c r="G3" s="23"/>
      <c r="H3" s="23"/>
      <c r="I3" s="25"/>
      <c r="J3" s="17"/>
      <c r="K3" s="17"/>
      <c r="L3" s="17"/>
    </row>
    <row r="4" spans="1:12" ht="15" x14ac:dyDescent="0.2">
      <c r="A4" s="211" t="s">
        <v>276</v>
      </c>
      <c r="B4" s="211"/>
      <c r="C4" s="211"/>
      <c r="D4" s="211"/>
      <c r="E4" s="211"/>
      <c r="F4" s="211"/>
      <c r="G4" s="211"/>
      <c r="H4" s="211"/>
      <c r="I4" s="211"/>
      <c r="J4" s="17"/>
      <c r="K4" s="17"/>
      <c r="L4" s="17"/>
    </row>
    <row r="5" spans="1:12" x14ac:dyDescent="0.2">
      <c r="A5" s="26"/>
      <c r="B5" s="26"/>
      <c r="C5" s="26"/>
      <c r="D5" s="27"/>
      <c r="E5" s="28"/>
      <c r="F5" s="29"/>
      <c r="G5" s="30"/>
      <c r="H5" s="31"/>
      <c r="I5" s="32"/>
      <c r="J5" s="17"/>
      <c r="K5" s="17"/>
      <c r="L5" s="17"/>
    </row>
    <row r="6" spans="1:12" x14ac:dyDescent="0.2">
      <c r="A6" s="148" t="s">
        <v>214</v>
      </c>
      <c r="B6" s="149"/>
      <c r="C6" s="163" t="s">
        <v>280</v>
      </c>
      <c r="D6" s="164"/>
      <c r="E6" s="212"/>
      <c r="F6" s="212"/>
      <c r="G6" s="212"/>
      <c r="H6" s="212"/>
      <c r="I6" s="34"/>
      <c r="J6" s="17"/>
      <c r="K6" s="17"/>
      <c r="L6" s="17"/>
    </row>
    <row r="7" spans="1:12" x14ac:dyDescent="0.2">
      <c r="A7" s="35"/>
      <c r="B7" s="35"/>
      <c r="C7" s="26"/>
      <c r="D7" s="26"/>
      <c r="E7" s="212"/>
      <c r="F7" s="212"/>
      <c r="G7" s="212"/>
      <c r="H7" s="212"/>
      <c r="I7" s="34"/>
      <c r="J7" s="17"/>
      <c r="K7" s="17"/>
      <c r="L7" s="17"/>
    </row>
    <row r="8" spans="1:12" x14ac:dyDescent="0.2">
      <c r="A8" s="213" t="s">
        <v>215</v>
      </c>
      <c r="B8" s="214"/>
      <c r="C8" s="163" t="s">
        <v>281</v>
      </c>
      <c r="D8" s="164"/>
      <c r="E8" s="212"/>
      <c r="F8" s="212"/>
      <c r="G8" s="212"/>
      <c r="H8" s="212"/>
      <c r="I8" s="27"/>
      <c r="J8" s="17"/>
      <c r="K8" s="17"/>
      <c r="L8" s="17"/>
    </row>
    <row r="9" spans="1:12" x14ac:dyDescent="0.2">
      <c r="A9" s="36"/>
      <c r="B9" s="36"/>
      <c r="C9" s="37"/>
      <c r="D9" s="26"/>
      <c r="E9" s="26"/>
      <c r="F9" s="26"/>
      <c r="G9" s="26"/>
      <c r="H9" s="26"/>
      <c r="I9" s="26"/>
      <c r="J9" s="17"/>
      <c r="K9" s="17"/>
      <c r="L9" s="17"/>
    </row>
    <row r="10" spans="1:12" x14ac:dyDescent="0.2">
      <c r="A10" s="206" t="s">
        <v>216</v>
      </c>
      <c r="B10" s="207"/>
      <c r="C10" s="163" t="s">
        <v>282</v>
      </c>
      <c r="D10" s="164"/>
      <c r="E10" s="26"/>
      <c r="F10" s="26"/>
      <c r="G10" s="26"/>
      <c r="H10" s="26"/>
      <c r="I10" s="26"/>
      <c r="J10" s="17"/>
      <c r="K10" s="17"/>
      <c r="L10" s="17"/>
    </row>
    <row r="11" spans="1:12" x14ac:dyDescent="0.2">
      <c r="A11" s="208"/>
      <c r="B11" s="208"/>
      <c r="C11" s="26"/>
      <c r="D11" s="26"/>
      <c r="E11" s="26"/>
      <c r="F11" s="26"/>
      <c r="G11" s="26"/>
      <c r="H11" s="26"/>
      <c r="I11" s="26"/>
      <c r="J11" s="17"/>
      <c r="K11" s="17"/>
      <c r="L11" s="17"/>
    </row>
    <row r="12" spans="1:12" x14ac:dyDescent="0.2">
      <c r="A12" s="148" t="s">
        <v>217</v>
      </c>
      <c r="B12" s="149"/>
      <c r="C12" s="165" t="s">
        <v>283</v>
      </c>
      <c r="D12" s="200"/>
      <c r="E12" s="200"/>
      <c r="F12" s="200"/>
      <c r="G12" s="200"/>
      <c r="H12" s="200"/>
      <c r="I12" s="201"/>
      <c r="J12" s="17"/>
      <c r="K12" s="17"/>
      <c r="L12" s="17"/>
    </row>
    <row r="13" spans="1:12" x14ac:dyDescent="0.2">
      <c r="A13" s="35"/>
      <c r="B13" s="35"/>
      <c r="C13" s="38"/>
      <c r="D13" s="26"/>
      <c r="E13" s="26"/>
      <c r="F13" s="26"/>
      <c r="G13" s="26"/>
      <c r="H13" s="26"/>
      <c r="I13" s="26"/>
      <c r="J13" s="17"/>
      <c r="K13" s="17"/>
      <c r="L13" s="17"/>
    </row>
    <row r="14" spans="1:12" x14ac:dyDescent="0.2">
      <c r="A14" s="148" t="s">
        <v>218</v>
      </c>
      <c r="B14" s="149"/>
      <c r="C14" s="202">
        <v>48000</v>
      </c>
      <c r="D14" s="203"/>
      <c r="E14" s="26"/>
      <c r="F14" s="165" t="s">
        <v>284</v>
      </c>
      <c r="G14" s="204"/>
      <c r="H14" s="204"/>
      <c r="I14" s="205"/>
      <c r="J14" s="17"/>
      <c r="K14" s="17"/>
      <c r="L14" s="17"/>
    </row>
    <row r="15" spans="1:12" x14ac:dyDescent="0.2">
      <c r="A15" s="35"/>
      <c r="B15" s="35"/>
      <c r="C15" s="26"/>
      <c r="D15" s="26"/>
      <c r="E15" s="26"/>
      <c r="F15" s="26"/>
      <c r="G15" s="26"/>
      <c r="H15" s="26"/>
      <c r="I15" s="26"/>
      <c r="J15" s="17"/>
      <c r="K15" s="17"/>
      <c r="L15" s="17"/>
    </row>
    <row r="16" spans="1:12" x14ac:dyDescent="0.2">
      <c r="A16" s="148" t="s">
        <v>219</v>
      </c>
      <c r="B16" s="149"/>
      <c r="C16" s="165" t="s">
        <v>285</v>
      </c>
      <c r="D16" s="204"/>
      <c r="E16" s="204"/>
      <c r="F16" s="204"/>
      <c r="G16" s="204"/>
      <c r="H16" s="204"/>
      <c r="I16" s="205"/>
      <c r="J16" s="17"/>
      <c r="K16" s="17"/>
      <c r="L16" s="17"/>
    </row>
    <row r="17" spans="1:12" x14ac:dyDescent="0.2">
      <c r="A17" s="35"/>
      <c r="B17" s="35"/>
      <c r="C17" s="26"/>
      <c r="D17" s="26"/>
      <c r="E17" s="26"/>
      <c r="F17" s="26"/>
      <c r="G17" s="26"/>
      <c r="H17" s="26"/>
      <c r="I17" s="26"/>
      <c r="J17" s="17"/>
      <c r="K17" s="17"/>
      <c r="L17" s="17"/>
    </row>
    <row r="18" spans="1:12" x14ac:dyDescent="0.2">
      <c r="A18" s="148" t="s">
        <v>220</v>
      </c>
      <c r="B18" s="149"/>
      <c r="C18" s="193" t="s">
        <v>310</v>
      </c>
      <c r="D18" s="194"/>
      <c r="E18" s="194"/>
      <c r="F18" s="194"/>
      <c r="G18" s="194"/>
      <c r="H18" s="194"/>
      <c r="I18" s="195"/>
      <c r="J18" s="17"/>
      <c r="K18" s="17"/>
      <c r="L18" s="17"/>
    </row>
    <row r="19" spans="1:12" x14ac:dyDescent="0.2">
      <c r="A19" s="35"/>
      <c r="B19" s="35"/>
      <c r="C19" s="38"/>
      <c r="D19" s="26"/>
      <c r="E19" s="26"/>
      <c r="F19" s="26"/>
      <c r="G19" s="26"/>
      <c r="H19" s="26"/>
      <c r="I19" s="26"/>
      <c r="J19" s="17"/>
      <c r="K19" s="17"/>
      <c r="L19" s="17"/>
    </row>
    <row r="20" spans="1:12" x14ac:dyDescent="0.2">
      <c r="A20" s="148" t="s">
        <v>221</v>
      </c>
      <c r="B20" s="149"/>
      <c r="C20" s="193" t="s">
        <v>287</v>
      </c>
      <c r="D20" s="194"/>
      <c r="E20" s="194"/>
      <c r="F20" s="194"/>
      <c r="G20" s="194"/>
      <c r="H20" s="194"/>
      <c r="I20" s="195"/>
      <c r="J20" s="17"/>
      <c r="K20" s="17"/>
      <c r="L20" s="17"/>
    </row>
    <row r="21" spans="1:12" x14ac:dyDescent="0.2">
      <c r="A21" s="35"/>
      <c r="B21" s="35"/>
      <c r="C21" s="38"/>
      <c r="D21" s="26"/>
      <c r="E21" s="26"/>
      <c r="F21" s="26"/>
      <c r="G21" s="26"/>
      <c r="H21" s="26"/>
      <c r="I21" s="26"/>
      <c r="J21" s="17"/>
      <c r="K21" s="17"/>
      <c r="L21" s="17"/>
    </row>
    <row r="22" spans="1:12" x14ac:dyDescent="0.2">
      <c r="A22" s="148" t="s">
        <v>222</v>
      </c>
      <c r="B22" s="149"/>
      <c r="C22" s="39">
        <v>201</v>
      </c>
      <c r="D22" s="165" t="s">
        <v>284</v>
      </c>
      <c r="E22" s="196"/>
      <c r="F22" s="197"/>
      <c r="G22" s="198"/>
      <c r="H22" s="199"/>
      <c r="I22" s="40"/>
      <c r="J22" s="17"/>
      <c r="K22" s="17"/>
      <c r="L22" s="17"/>
    </row>
    <row r="23" spans="1:12" x14ac:dyDescent="0.2">
      <c r="A23" s="35"/>
      <c r="B23" s="35"/>
      <c r="C23" s="26"/>
      <c r="D23" s="41"/>
      <c r="E23" s="41"/>
      <c r="F23" s="41"/>
      <c r="G23" s="41"/>
      <c r="H23" s="26"/>
      <c r="I23" s="27"/>
      <c r="J23" s="17"/>
      <c r="K23" s="17"/>
      <c r="L23" s="17"/>
    </row>
    <row r="24" spans="1:12" x14ac:dyDescent="0.2">
      <c r="A24" s="148" t="s">
        <v>223</v>
      </c>
      <c r="B24" s="149"/>
      <c r="C24" s="39">
        <v>6</v>
      </c>
      <c r="D24" s="171" t="s">
        <v>288</v>
      </c>
      <c r="E24" s="185"/>
      <c r="F24" s="185"/>
      <c r="G24" s="186"/>
      <c r="H24" s="33" t="s">
        <v>224</v>
      </c>
      <c r="I24" s="132">
        <v>6115</v>
      </c>
      <c r="J24" s="17"/>
      <c r="K24" s="17"/>
      <c r="L24" s="17"/>
    </row>
    <row r="25" spans="1:12" x14ac:dyDescent="0.2">
      <c r="A25" s="35"/>
      <c r="B25" s="35"/>
      <c r="C25" s="26"/>
      <c r="D25" s="41"/>
      <c r="E25" s="41"/>
      <c r="F25" s="41"/>
      <c r="G25" s="35"/>
      <c r="H25" s="35" t="s">
        <v>277</v>
      </c>
      <c r="I25" s="38"/>
      <c r="J25" s="17"/>
      <c r="K25" s="17"/>
      <c r="L25" s="17"/>
    </row>
    <row r="26" spans="1:12" x14ac:dyDescent="0.2">
      <c r="A26" s="148" t="s">
        <v>225</v>
      </c>
      <c r="B26" s="149"/>
      <c r="C26" s="42" t="s">
        <v>289</v>
      </c>
      <c r="D26" s="43"/>
      <c r="E26" s="17"/>
      <c r="F26" s="44"/>
      <c r="G26" s="148" t="s">
        <v>226</v>
      </c>
      <c r="H26" s="149"/>
      <c r="I26" s="45" t="s">
        <v>308</v>
      </c>
      <c r="J26" s="17"/>
      <c r="K26" s="17"/>
      <c r="L26" s="17"/>
    </row>
    <row r="27" spans="1:12" x14ac:dyDescent="0.2">
      <c r="A27" s="35"/>
      <c r="B27" s="35"/>
      <c r="C27" s="26"/>
      <c r="D27" s="44"/>
      <c r="E27" s="44"/>
      <c r="F27" s="44"/>
      <c r="G27" s="44"/>
      <c r="H27" s="26"/>
      <c r="I27" s="46"/>
      <c r="J27" s="17"/>
      <c r="K27" s="17"/>
      <c r="L27" s="17"/>
    </row>
    <row r="28" spans="1:12" x14ac:dyDescent="0.2">
      <c r="A28" s="187" t="s">
        <v>227</v>
      </c>
      <c r="B28" s="188"/>
      <c r="C28" s="189"/>
      <c r="D28" s="189"/>
      <c r="E28" s="190" t="s">
        <v>228</v>
      </c>
      <c r="F28" s="191"/>
      <c r="G28" s="191"/>
      <c r="H28" s="192" t="s">
        <v>229</v>
      </c>
      <c r="I28" s="192"/>
      <c r="J28" s="17"/>
      <c r="K28" s="17"/>
      <c r="L28" s="17"/>
    </row>
    <row r="29" spans="1:12" x14ac:dyDescent="0.2">
      <c r="A29" s="17"/>
      <c r="B29" s="17"/>
      <c r="C29" s="17"/>
      <c r="D29" s="32"/>
      <c r="E29" s="26"/>
      <c r="F29" s="26"/>
      <c r="G29" s="26"/>
      <c r="H29" s="47"/>
      <c r="I29" s="46"/>
      <c r="J29" s="17"/>
      <c r="K29" s="17"/>
      <c r="L29" s="17"/>
    </row>
    <row r="30" spans="1:12" x14ac:dyDescent="0.2">
      <c r="A30" s="180" t="s">
        <v>290</v>
      </c>
      <c r="B30" s="181"/>
      <c r="C30" s="181"/>
      <c r="D30" s="182"/>
      <c r="E30" s="180" t="s">
        <v>291</v>
      </c>
      <c r="F30" s="181"/>
      <c r="G30" s="181"/>
      <c r="H30" s="163" t="s">
        <v>292</v>
      </c>
      <c r="I30" s="164"/>
      <c r="J30" s="17"/>
      <c r="K30" s="17"/>
      <c r="L30" s="17"/>
    </row>
    <row r="31" spans="1:12" x14ac:dyDescent="0.2">
      <c r="A31" s="101"/>
      <c r="B31" s="101"/>
      <c r="C31" s="102"/>
      <c r="D31" s="183"/>
      <c r="E31" s="183"/>
      <c r="F31" s="183"/>
      <c r="G31" s="184"/>
      <c r="H31" s="41"/>
      <c r="I31" s="105"/>
      <c r="J31" s="17"/>
      <c r="K31" s="17"/>
      <c r="L31" s="17"/>
    </row>
    <row r="32" spans="1:12" x14ac:dyDescent="0.2">
      <c r="A32" s="180" t="s">
        <v>311</v>
      </c>
      <c r="B32" s="181"/>
      <c r="C32" s="181"/>
      <c r="D32" s="182"/>
      <c r="E32" s="180" t="s">
        <v>291</v>
      </c>
      <c r="F32" s="181"/>
      <c r="G32" s="181"/>
      <c r="H32" s="178" t="s">
        <v>309</v>
      </c>
      <c r="I32" s="179"/>
      <c r="J32" s="17"/>
      <c r="K32" s="17"/>
      <c r="L32" s="17"/>
    </row>
    <row r="33" spans="1:12" x14ac:dyDescent="0.2">
      <c r="A33" s="101"/>
      <c r="B33" s="101"/>
      <c r="C33" s="102"/>
      <c r="D33" s="103"/>
      <c r="E33" s="103"/>
      <c r="F33" s="103"/>
      <c r="G33" s="104"/>
      <c r="H33" s="41"/>
      <c r="I33" s="106"/>
      <c r="J33" s="17"/>
      <c r="K33" s="17"/>
      <c r="L33" s="17"/>
    </row>
    <row r="34" spans="1:12" x14ac:dyDescent="0.2">
      <c r="A34" s="180" t="s">
        <v>295</v>
      </c>
      <c r="B34" s="181"/>
      <c r="C34" s="181"/>
      <c r="D34" s="182"/>
      <c r="E34" s="175" t="s">
        <v>296</v>
      </c>
      <c r="F34" s="176"/>
      <c r="G34" s="176"/>
      <c r="H34" s="163" t="s">
        <v>293</v>
      </c>
      <c r="I34" s="164"/>
      <c r="J34" s="17"/>
      <c r="K34" s="17"/>
      <c r="L34" s="17"/>
    </row>
    <row r="35" spans="1:12" x14ac:dyDescent="0.2">
      <c r="A35" s="101"/>
      <c r="B35" s="101"/>
      <c r="C35" s="102"/>
      <c r="D35" s="103"/>
      <c r="E35" s="103"/>
      <c r="F35" s="103"/>
      <c r="G35" s="104"/>
      <c r="H35" s="41"/>
      <c r="I35" s="106"/>
      <c r="J35" s="17"/>
      <c r="K35" s="17"/>
      <c r="L35" s="17"/>
    </row>
    <row r="36" spans="1:12" x14ac:dyDescent="0.2">
      <c r="A36" s="180" t="s">
        <v>294</v>
      </c>
      <c r="B36" s="181"/>
      <c r="C36" s="181"/>
      <c r="D36" s="182"/>
      <c r="E36" s="175" t="s">
        <v>297</v>
      </c>
      <c r="F36" s="176"/>
      <c r="G36" s="176"/>
      <c r="H36" s="178" t="s">
        <v>298</v>
      </c>
      <c r="I36" s="179"/>
      <c r="J36" s="17"/>
      <c r="K36" s="17"/>
      <c r="L36" s="17"/>
    </row>
    <row r="37" spans="1:12" x14ac:dyDescent="0.2">
      <c r="A37" s="107"/>
      <c r="B37" s="107"/>
      <c r="C37" s="173"/>
      <c r="D37" s="174"/>
      <c r="E37" s="41"/>
      <c r="F37" s="173"/>
      <c r="G37" s="174"/>
      <c r="H37" s="41"/>
      <c r="I37" s="41"/>
      <c r="J37" s="17"/>
      <c r="K37" s="17"/>
      <c r="L37" s="17"/>
    </row>
    <row r="38" spans="1:12" x14ac:dyDescent="0.2">
      <c r="A38" s="175" t="s">
        <v>299</v>
      </c>
      <c r="B38" s="176"/>
      <c r="C38" s="176"/>
      <c r="D38" s="177"/>
      <c r="E38" s="175" t="s">
        <v>300</v>
      </c>
      <c r="F38" s="176"/>
      <c r="G38" s="176"/>
      <c r="H38" s="178" t="s">
        <v>301</v>
      </c>
      <c r="I38" s="179"/>
      <c r="J38" s="17"/>
      <c r="K38" s="17"/>
      <c r="L38" s="17"/>
    </row>
    <row r="39" spans="1:12" x14ac:dyDescent="0.2">
      <c r="A39" s="107"/>
      <c r="B39" s="107"/>
      <c r="C39" s="108"/>
      <c r="D39" s="109"/>
      <c r="E39" s="41"/>
      <c r="F39" s="108"/>
      <c r="G39" s="109"/>
      <c r="H39" s="41"/>
      <c r="I39" s="41"/>
      <c r="J39" s="17"/>
      <c r="K39" s="17"/>
      <c r="L39" s="17"/>
    </row>
    <row r="40" spans="1:12" x14ac:dyDescent="0.2">
      <c r="A40" s="175" t="s">
        <v>302</v>
      </c>
      <c r="B40" s="176"/>
      <c r="C40" s="176"/>
      <c r="D40" s="177"/>
      <c r="E40" s="175" t="s">
        <v>303</v>
      </c>
      <c r="F40" s="176"/>
      <c r="G40" s="176"/>
      <c r="H40" s="178" t="s">
        <v>304</v>
      </c>
      <c r="I40" s="179"/>
      <c r="J40" s="17"/>
      <c r="K40" s="17"/>
      <c r="L40" s="17"/>
    </row>
    <row r="41" spans="1:12" x14ac:dyDescent="0.2">
      <c r="A41" s="40"/>
      <c r="B41" s="110"/>
      <c r="C41" s="110"/>
      <c r="D41" s="110"/>
      <c r="E41" s="40"/>
      <c r="F41" s="110"/>
      <c r="G41" s="110"/>
      <c r="H41" s="111"/>
      <c r="I41" s="111"/>
      <c r="J41" s="17"/>
      <c r="K41" s="17"/>
      <c r="L41" s="17"/>
    </row>
    <row r="42" spans="1:12" x14ac:dyDescent="0.2">
      <c r="A42" s="48"/>
      <c r="B42" s="48"/>
      <c r="C42" s="49"/>
      <c r="D42" s="50"/>
      <c r="E42" s="26"/>
      <c r="F42" s="49"/>
      <c r="G42" s="50"/>
      <c r="H42" s="26"/>
      <c r="I42" s="26"/>
      <c r="J42" s="17"/>
      <c r="K42" s="17"/>
      <c r="L42" s="17"/>
    </row>
    <row r="43" spans="1:12" x14ac:dyDescent="0.2">
      <c r="A43" s="51"/>
      <c r="B43" s="51"/>
      <c r="C43" s="51"/>
      <c r="D43" s="37"/>
      <c r="E43" s="37"/>
      <c r="F43" s="51"/>
      <c r="G43" s="37"/>
      <c r="H43" s="37"/>
      <c r="I43" s="37"/>
      <c r="J43" s="17"/>
      <c r="K43" s="17"/>
      <c r="L43" s="17"/>
    </row>
    <row r="44" spans="1:12" x14ac:dyDescent="0.2">
      <c r="A44" s="143" t="s">
        <v>230</v>
      </c>
      <c r="B44" s="144"/>
      <c r="C44" s="163"/>
      <c r="D44" s="164"/>
      <c r="E44" s="27"/>
      <c r="F44" s="165"/>
      <c r="G44" s="166"/>
      <c r="H44" s="166"/>
      <c r="I44" s="167"/>
      <c r="J44" s="17"/>
      <c r="K44" s="17"/>
      <c r="L44" s="17"/>
    </row>
    <row r="45" spans="1:12" x14ac:dyDescent="0.2">
      <c r="A45" s="48"/>
      <c r="B45" s="48"/>
      <c r="C45" s="168"/>
      <c r="D45" s="169"/>
      <c r="E45" s="26"/>
      <c r="F45" s="168"/>
      <c r="G45" s="170"/>
      <c r="H45" s="52"/>
      <c r="I45" s="52"/>
      <c r="J45" s="17"/>
      <c r="K45" s="17"/>
      <c r="L45" s="17"/>
    </row>
    <row r="46" spans="1:12" x14ac:dyDescent="0.2">
      <c r="A46" s="143" t="s">
        <v>231</v>
      </c>
      <c r="B46" s="144"/>
      <c r="C46" s="171" t="s">
        <v>305</v>
      </c>
      <c r="D46" s="172"/>
      <c r="E46" s="172"/>
      <c r="F46" s="172"/>
      <c r="G46" s="172"/>
      <c r="H46" s="172"/>
      <c r="I46" s="172"/>
      <c r="J46" s="17"/>
      <c r="K46" s="17"/>
      <c r="L46" s="17"/>
    </row>
    <row r="47" spans="1:12" x14ac:dyDescent="0.2">
      <c r="A47" s="35"/>
      <c r="B47" s="35"/>
      <c r="C47" s="53" t="s">
        <v>232</v>
      </c>
      <c r="D47" s="27"/>
      <c r="E47" s="27"/>
      <c r="F47" s="27"/>
      <c r="G47" s="27"/>
      <c r="H47" s="27"/>
      <c r="I47" s="27"/>
      <c r="J47" s="17"/>
      <c r="K47" s="17"/>
      <c r="L47" s="17"/>
    </row>
    <row r="48" spans="1:12" x14ac:dyDescent="0.2">
      <c r="A48" s="143" t="s">
        <v>233</v>
      </c>
      <c r="B48" s="144"/>
      <c r="C48" s="150" t="s">
        <v>306</v>
      </c>
      <c r="D48" s="151"/>
      <c r="E48" s="157"/>
      <c r="F48" s="27"/>
      <c r="G48" s="33" t="s">
        <v>234</v>
      </c>
      <c r="H48" s="150" t="s">
        <v>307</v>
      </c>
      <c r="I48" s="157"/>
      <c r="J48" s="17"/>
      <c r="K48" s="17"/>
      <c r="L48" s="17"/>
    </row>
    <row r="49" spans="1:12" x14ac:dyDescent="0.2">
      <c r="A49" s="35"/>
      <c r="B49" s="35"/>
      <c r="C49" s="53"/>
      <c r="D49" s="27"/>
      <c r="E49" s="27"/>
      <c r="F49" s="27"/>
      <c r="G49" s="27"/>
      <c r="H49" s="27"/>
      <c r="I49" s="27"/>
      <c r="J49" s="17"/>
      <c r="K49" s="17"/>
      <c r="L49" s="17"/>
    </row>
    <row r="50" spans="1:12" x14ac:dyDescent="0.2">
      <c r="A50" s="143" t="s">
        <v>220</v>
      </c>
      <c r="B50" s="144"/>
      <c r="C50" s="145" t="s">
        <v>286</v>
      </c>
      <c r="D50" s="146"/>
      <c r="E50" s="146"/>
      <c r="F50" s="146"/>
      <c r="G50" s="146"/>
      <c r="H50" s="146"/>
      <c r="I50" s="147"/>
      <c r="J50" s="17"/>
      <c r="K50" s="17"/>
      <c r="L50" s="17"/>
    </row>
    <row r="51" spans="1:12" x14ac:dyDescent="0.2">
      <c r="A51" s="35"/>
      <c r="B51" s="35"/>
      <c r="C51" s="27"/>
      <c r="D51" s="27"/>
      <c r="E51" s="27"/>
      <c r="F51" s="27"/>
      <c r="G51" s="27"/>
      <c r="H51" s="27"/>
      <c r="I51" s="27"/>
      <c r="J51" s="17"/>
      <c r="K51" s="17"/>
      <c r="L51" s="17"/>
    </row>
    <row r="52" spans="1:12" x14ac:dyDescent="0.2">
      <c r="A52" s="148" t="s">
        <v>235</v>
      </c>
      <c r="B52" s="149"/>
      <c r="C52" s="150" t="s">
        <v>316</v>
      </c>
      <c r="D52" s="151"/>
      <c r="E52" s="151"/>
      <c r="F52" s="151"/>
      <c r="G52" s="151"/>
      <c r="H52" s="151"/>
      <c r="I52" s="152"/>
      <c r="J52" s="17"/>
      <c r="K52" s="17"/>
      <c r="L52" s="17"/>
    </row>
    <row r="53" spans="1:12" x14ac:dyDescent="0.2">
      <c r="A53" s="54"/>
      <c r="B53" s="54"/>
      <c r="C53" s="159" t="s">
        <v>236</v>
      </c>
      <c r="D53" s="159"/>
      <c r="E53" s="159"/>
      <c r="F53" s="159"/>
      <c r="G53" s="159"/>
      <c r="H53" s="159"/>
      <c r="I53" s="56"/>
      <c r="J53" s="17"/>
      <c r="K53" s="17"/>
      <c r="L53" s="17"/>
    </row>
    <row r="54" spans="1:12" x14ac:dyDescent="0.2">
      <c r="A54" s="54"/>
      <c r="B54" s="54"/>
      <c r="C54" s="55"/>
      <c r="D54" s="55"/>
      <c r="E54" s="55"/>
      <c r="F54" s="55"/>
      <c r="G54" s="55"/>
      <c r="H54" s="55"/>
      <c r="I54" s="56"/>
      <c r="J54" s="17"/>
      <c r="K54" s="17"/>
      <c r="L54" s="17"/>
    </row>
    <row r="55" spans="1:12" x14ac:dyDescent="0.2">
      <c r="A55" s="54"/>
      <c r="B55" s="153" t="s">
        <v>237</v>
      </c>
      <c r="C55" s="154"/>
      <c r="D55" s="154"/>
      <c r="E55" s="154"/>
      <c r="F55" s="83"/>
      <c r="G55" s="83"/>
      <c r="H55" s="83"/>
      <c r="I55" s="84"/>
      <c r="J55" s="17"/>
      <c r="K55" s="17"/>
      <c r="L55" s="17"/>
    </row>
    <row r="56" spans="1:12" x14ac:dyDescent="0.2">
      <c r="A56" s="54"/>
      <c r="B56" s="155" t="s">
        <v>312</v>
      </c>
      <c r="C56" s="156"/>
      <c r="D56" s="156"/>
      <c r="E56" s="156"/>
      <c r="F56" s="156"/>
      <c r="G56" s="156"/>
      <c r="H56" s="156"/>
      <c r="I56" s="156"/>
      <c r="J56" s="17"/>
      <c r="K56" s="17"/>
      <c r="L56" s="17"/>
    </row>
    <row r="57" spans="1:12" x14ac:dyDescent="0.2">
      <c r="A57" s="54"/>
      <c r="B57" s="155" t="s">
        <v>267</v>
      </c>
      <c r="C57" s="156"/>
      <c r="D57" s="156"/>
      <c r="E57" s="156"/>
      <c r="F57" s="156"/>
      <c r="G57" s="156"/>
      <c r="H57" s="156"/>
      <c r="I57" s="84"/>
      <c r="J57" s="17"/>
      <c r="K57" s="17"/>
      <c r="L57" s="17"/>
    </row>
    <row r="58" spans="1:12" x14ac:dyDescent="0.2">
      <c r="A58" s="54"/>
      <c r="B58" s="155" t="s">
        <v>268</v>
      </c>
      <c r="C58" s="156"/>
      <c r="D58" s="156"/>
      <c r="E58" s="156"/>
      <c r="F58" s="156"/>
      <c r="G58" s="156"/>
      <c r="H58" s="156"/>
      <c r="I58" s="156"/>
      <c r="J58" s="17"/>
      <c r="K58" s="17"/>
      <c r="L58" s="17"/>
    </row>
    <row r="59" spans="1:12" x14ac:dyDescent="0.2">
      <c r="A59" s="54"/>
      <c r="B59" s="155" t="s">
        <v>269</v>
      </c>
      <c r="C59" s="156"/>
      <c r="D59" s="156"/>
      <c r="E59" s="156"/>
      <c r="F59" s="156"/>
      <c r="G59" s="156"/>
      <c r="H59" s="156"/>
      <c r="I59" s="156"/>
      <c r="J59" s="17"/>
      <c r="K59" s="17"/>
      <c r="L59" s="17"/>
    </row>
    <row r="60" spans="1:12" x14ac:dyDescent="0.2">
      <c r="A60" s="54"/>
      <c r="B60" s="82"/>
      <c r="C60" s="71"/>
      <c r="D60" s="71"/>
      <c r="E60" s="71"/>
      <c r="F60" s="71"/>
      <c r="G60" s="71"/>
      <c r="H60" s="71"/>
      <c r="I60" s="71"/>
      <c r="J60" s="17"/>
      <c r="K60" s="17"/>
      <c r="L60" s="17"/>
    </row>
    <row r="61" spans="1:12" ht="13.5" thickBot="1" x14ac:dyDescent="0.25">
      <c r="A61" s="57" t="s">
        <v>238</v>
      </c>
      <c r="B61" s="27"/>
      <c r="C61" s="27"/>
      <c r="D61" s="27"/>
      <c r="E61" s="27"/>
      <c r="F61" s="27"/>
      <c r="G61" s="58"/>
      <c r="H61" s="59"/>
      <c r="I61" s="58"/>
      <c r="J61" s="17"/>
      <c r="K61" s="17"/>
      <c r="L61" s="17"/>
    </row>
    <row r="62" spans="1:12" x14ac:dyDescent="0.2">
      <c r="A62" s="27"/>
      <c r="B62" s="27"/>
      <c r="C62" s="27"/>
      <c r="D62" s="27"/>
      <c r="E62" s="54" t="s">
        <v>239</v>
      </c>
      <c r="F62" s="17"/>
      <c r="G62" s="160" t="s">
        <v>240</v>
      </c>
      <c r="H62" s="161"/>
      <c r="I62" s="162"/>
      <c r="J62" s="17"/>
      <c r="K62" s="17"/>
      <c r="L62" s="17"/>
    </row>
    <row r="63" spans="1:12" x14ac:dyDescent="0.2">
      <c r="A63" s="60"/>
      <c r="B63" s="60"/>
      <c r="C63" s="32"/>
      <c r="D63" s="32"/>
      <c r="E63" s="32"/>
      <c r="F63" s="32"/>
      <c r="G63" s="141"/>
      <c r="H63" s="142"/>
      <c r="I63" s="32"/>
      <c r="J63" s="17"/>
      <c r="K63" s="17"/>
      <c r="L63" s="17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A48:B48"/>
    <mergeCell ref="C48:E48"/>
    <mergeCell ref="H48:I48"/>
    <mergeCell ref="A1:C1"/>
    <mergeCell ref="C53:H53"/>
    <mergeCell ref="G62:I62"/>
    <mergeCell ref="A46:B46"/>
    <mergeCell ref="A44:B44"/>
    <mergeCell ref="C44:D44"/>
    <mergeCell ref="F44:I44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1" fitToHeight="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showGridLines="0" zoomScale="110" zoomScaleNormal="110" zoomScaleSheetLayoutView="110" workbookViewId="0">
      <selection activeCell="J14" sqref="J14"/>
    </sheetView>
  </sheetViews>
  <sheetFormatPr defaultRowHeight="12.75" x14ac:dyDescent="0.2"/>
  <cols>
    <col min="7" max="7" width="6.5703125" customWidth="1"/>
    <col min="8" max="8" width="0.7109375" customWidth="1"/>
    <col min="9" max="9" width="5.5703125" bestFit="1" customWidth="1"/>
    <col min="10" max="10" width="11.42578125" style="89" customWidth="1"/>
    <col min="11" max="11" width="11.42578125" style="65" customWidth="1"/>
    <col min="12" max="12" width="11.85546875" customWidth="1"/>
  </cols>
  <sheetData>
    <row r="1" spans="1:13" ht="12.75" customHeight="1" x14ac:dyDescent="0.2">
      <c r="A1" s="222" t="s">
        <v>126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3" ht="12.75" customHeight="1" x14ac:dyDescent="0.2">
      <c r="A2" s="223" t="s">
        <v>321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3" x14ac:dyDescent="0.2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</row>
    <row r="4" spans="1:13" ht="12.75" customHeight="1" x14ac:dyDescent="0.2">
      <c r="A4" s="227" t="s">
        <v>313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</row>
    <row r="5" spans="1:13" ht="30.75" customHeight="1" thickBot="1" x14ac:dyDescent="0.25">
      <c r="A5" s="230" t="s">
        <v>50</v>
      </c>
      <c r="B5" s="231"/>
      <c r="C5" s="231"/>
      <c r="D5" s="231"/>
      <c r="E5" s="231"/>
      <c r="F5" s="231"/>
      <c r="G5" s="231"/>
      <c r="H5" s="232"/>
      <c r="I5" s="62" t="s">
        <v>241</v>
      </c>
      <c r="J5" s="92" t="s">
        <v>278</v>
      </c>
      <c r="K5" s="99" t="s">
        <v>279</v>
      </c>
    </row>
    <row r="6" spans="1:13" x14ac:dyDescent="0.2">
      <c r="A6" s="233">
        <v>1</v>
      </c>
      <c r="B6" s="233"/>
      <c r="C6" s="233"/>
      <c r="D6" s="233"/>
      <c r="E6" s="233"/>
      <c r="F6" s="233"/>
      <c r="G6" s="233"/>
      <c r="H6" s="233"/>
      <c r="I6" s="64">
        <v>2</v>
      </c>
      <c r="J6" s="63">
        <v>3</v>
      </c>
      <c r="K6" s="63">
        <v>4</v>
      </c>
    </row>
    <row r="7" spans="1:13" x14ac:dyDescent="0.2">
      <c r="A7" s="234" t="s">
        <v>314</v>
      </c>
      <c r="B7" s="235"/>
      <c r="C7" s="235"/>
      <c r="D7" s="235"/>
      <c r="E7" s="235"/>
      <c r="F7" s="235"/>
      <c r="G7" s="235"/>
      <c r="H7" s="235"/>
      <c r="I7" s="235"/>
      <c r="J7" s="235"/>
      <c r="K7" s="236"/>
    </row>
    <row r="8" spans="1:13" x14ac:dyDescent="0.2">
      <c r="A8" s="216" t="s">
        <v>51</v>
      </c>
      <c r="B8" s="217"/>
      <c r="C8" s="217"/>
      <c r="D8" s="217"/>
      <c r="E8" s="217"/>
      <c r="F8" s="217"/>
      <c r="G8" s="217"/>
      <c r="H8" s="218"/>
      <c r="I8" s="6">
        <v>1</v>
      </c>
      <c r="J8" s="87"/>
      <c r="K8" s="9"/>
    </row>
    <row r="9" spans="1:13" x14ac:dyDescent="0.2">
      <c r="A9" s="219" t="s">
        <v>8</v>
      </c>
      <c r="B9" s="220"/>
      <c r="C9" s="220"/>
      <c r="D9" s="220"/>
      <c r="E9" s="220"/>
      <c r="F9" s="220"/>
      <c r="G9" s="220"/>
      <c r="H9" s="221"/>
      <c r="I9" s="4">
        <v>2</v>
      </c>
      <c r="J9" s="10">
        <f>J10+J17+J27+J36+J40</f>
        <v>1888732099</v>
      </c>
      <c r="K9" s="10">
        <f>K10+K17+K27+K36+K40</f>
        <v>1760722991.38428</v>
      </c>
      <c r="M9" s="8"/>
    </row>
    <row r="10" spans="1:13" x14ac:dyDescent="0.2">
      <c r="A10" s="224" t="s">
        <v>169</v>
      </c>
      <c r="B10" s="225"/>
      <c r="C10" s="225"/>
      <c r="D10" s="225"/>
      <c r="E10" s="225"/>
      <c r="F10" s="225"/>
      <c r="G10" s="225"/>
      <c r="H10" s="226"/>
      <c r="I10" s="4">
        <v>3</v>
      </c>
      <c r="J10" s="10">
        <f>SUM(J11:J16)</f>
        <v>304127331</v>
      </c>
      <c r="K10" s="10">
        <f>SUM(K11:K16)</f>
        <v>279641787.80599999</v>
      </c>
      <c r="M10" s="8"/>
    </row>
    <row r="11" spans="1:13" x14ac:dyDescent="0.2">
      <c r="A11" s="224" t="s">
        <v>98</v>
      </c>
      <c r="B11" s="225"/>
      <c r="C11" s="225"/>
      <c r="D11" s="225"/>
      <c r="E11" s="225"/>
      <c r="F11" s="225"/>
      <c r="G11" s="225"/>
      <c r="H11" s="226"/>
      <c r="I11" s="4">
        <v>4</v>
      </c>
      <c r="J11" s="94">
        <v>5647170</v>
      </c>
      <c r="K11" s="11">
        <v>5839794</v>
      </c>
      <c r="M11" s="8"/>
    </row>
    <row r="12" spans="1:13" x14ac:dyDescent="0.2">
      <c r="A12" s="224" t="s">
        <v>9</v>
      </c>
      <c r="B12" s="225"/>
      <c r="C12" s="225"/>
      <c r="D12" s="225"/>
      <c r="E12" s="225"/>
      <c r="F12" s="225"/>
      <c r="G12" s="225"/>
      <c r="H12" s="226"/>
      <c r="I12" s="4">
        <v>5</v>
      </c>
      <c r="J12" s="94">
        <v>236480446</v>
      </c>
      <c r="K12" s="11">
        <v>210946609.80599999</v>
      </c>
      <c r="M12" s="8"/>
    </row>
    <row r="13" spans="1:13" x14ac:dyDescent="0.2">
      <c r="A13" s="224" t="s">
        <v>99</v>
      </c>
      <c r="B13" s="225"/>
      <c r="C13" s="225"/>
      <c r="D13" s="225"/>
      <c r="E13" s="225"/>
      <c r="F13" s="225"/>
      <c r="G13" s="225"/>
      <c r="H13" s="226"/>
      <c r="I13" s="4">
        <v>6</v>
      </c>
      <c r="J13" s="94">
        <v>41129000</v>
      </c>
      <c r="K13" s="11">
        <v>41983000</v>
      </c>
      <c r="M13" s="8"/>
    </row>
    <row r="14" spans="1:13" x14ac:dyDescent="0.2">
      <c r="A14" s="224" t="s">
        <v>172</v>
      </c>
      <c r="B14" s="225"/>
      <c r="C14" s="225"/>
      <c r="D14" s="225"/>
      <c r="E14" s="225"/>
      <c r="F14" s="225"/>
      <c r="G14" s="225"/>
      <c r="H14" s="226"/>
      <c r="I14" s="4">
        <v>7</v>
      </c>
      <c r="J14" s="11">
        <v>0</v>
      </c>
      <c r="K14" s="11">
        <v>0</v>
      </c>
      <c r="M14" s="8"/>
    </row>
    <row r="15" spans="1:13" x14ac:dyDescent="0.2">
      <c r="A15" s="224" t="s">
        <v>173</v>
      </c>
      <c r="B15" s="225"/>
      <c r="C15" s="225"/>
      <c r="D15" s="225"/>
      <c r="E15" s="225"/>
      <c r="F15" s="225"/>
      <c r="G15" s="225"/>
      <c r="H15" s="226"/>
      <c r="I15" s="4">
        <v>8</v>
      </c>
      <c r="J15" s="11">
        <v>20870715</v>
      </c>
      <c r="K15" s="11">
        <v>20872384</v>
      </c>
      <c r="M15" s="8"/>
    </row>
    <row r="16" spans="1:13" x14ac:dyDescent="0.2">
      <c r="A16" s="224" t="s">
        <v>174</v>
      </c>
      <c r="B16" s="225"/>
      <c r="C16" s="225"/>
      <c r="D16" s="225"/>
      <c r="E16" s="225"/>
      <c r="F16" s="225"/>
      <c r="G16" s="225"/>
      <c r="H16" s="226"/>
      <c r="I16" s="4">
        <v>9</v>
      </c>
      <c r="J16" s="11">
        <v>0</v>
      </c>
      <c r="K16" s="11">
        <v>0</v>
      </c>
      <c r="M16" s="8"/>
    </row>
    <row r="17" spans="1:13" x14ac:dyDescent="0.2">
      <c r="A17" s="224" t="s">
        <v>170</v>
      </c>
      <c r="B17" s="225"/>
      <c r="C17" s="225"/>
      <c r="D17" s="225"/>
      <c r="E17" s="225"/>
      <c r="F17" s="225"/>
      <c r="G17" s="225"/>
      <c r="H17" s="226"/>
      <c r="I17" s="4">
        <v>10</v>
      </c>
      <c r="J17" s="10">
        <f>SUM(J18:J26)</f>
        <v>1519648607</v>
      </c>
      <c r="K17" s="10">
        <f>SUM(K18:K26)</f>
        <v>1440317836.94328</v>
      </c>
      <c r="M17" s="8"/>
    </row>
    <row r="18" spans="1:13" x14ac:dyDescent="0.2">
      <c r="A18" s="224" t="s">
        <v>175</v>
      </c>
      <c r="B18" s="225"/>
      <c r="C18" s="225"/>
      <c r="D18" s="225"/>
      <c r="E18" s="225"/>
      <c r="F18" s="225"/>
      <c r="G18" s="225"/>
      <c r="H18" s="226"/>
      <c r="I18" s="4">
        <v>11</v>
      </c>
      <c r="J18" s="11">
        <v>145730441</v>
      </c>
      <c r="K18" s="11">
        <v>146031433</v>
      </c>
      <c r="M18" s="8"/>
    </row>
    <row r="19" spans="1:13" x14ac:dyDescent="0.2">
      <c r="A19" s="224" t="s">
        <v>210</v>
      </c>
      <c r="B19" s="225"/>
      <c r="C19" s="225"/>
      <c r="D19" s="225"/>
      <c r="E19" s="225"/>
      <c r="F19" s="225"/>
      <c r="G19" s="225"/>
      <c r="H19" s="226"/>
      <c r="I19" s="4">
        <v>12</v>
      </c>
      <c r="J19" s="11">
        <v>877174067</v>
      </c>
      <c r="K19" s="11">
        <v>821595076</v>
      </c>
      <c r="M19" s="8"/>
    </row>
    <row r="20" spans="1:13" x14ac:dyDescent="0.2">
      <c r="A20" s="224" t="s">
        <v>176</v>
      </c>
      <c r="B20" s="225"/>
      <c r="C20" s="225"/>
      <c r="D20" s="225"/>
      <c r="E20" s="225"/>
      <c r="F20" s="225"/>
      <c r="G20" s="225"/>
      <c r="H20" s="226"/>
      <c r="I20" s="4">
        <v>13</v>
      </c>
      <c r="J20" s="11">
        <v>416715386</v>
      </c>
      <c r="K20" s="11">
        <v>383931899.94327998</v>
      </c>
      <c r="M20" s="8"/>
    </row>
    <row r="21" spans="1:13" x14ac:dyDescent="0.2">
      <c r="A21" s="224" t="s">
        <v>21</v>
      </c>
      <c r="B21" s="225"/>
      <c r="C21" s="225"/>
      <c r="D21" s="225"/>
      <c r="E21" s="225"/>
      <c r="F21" s="225"/>
      <c r="G21" s="225"/>
      <c r="H21" s="226"/>
      <c r="I21" s="4">
        <v>14</v>
      </c>
      <c r="J21" s="11">
        <v>21306708</v>
      </c>
      <c r="K21" s="11">
        <v>18257355</v>
      </c>
      <c r="M21" s="8"/>
    </row>
    <row r="22" spans="1:13" x14ac:dyDescent="0.2">
      <c r="A22" s="224" t="s">
        <v>22</v>
      </c>
      <c r="B22" s="225"/>
      <c r="C22" s="225"/>
      <c r="D22" s="225"/>
      <c r="E22" s="225"/>
      <c r="F22" s="225"/>
      <c r="G22" s="225"/>
      <c r="H22" s="226"/>
      <c r="I22" s="4">
        <v>15</v>
      </c>
      <c r="J22" s="11">
        <v>0</v>
      </c>
      <c r="K22" s="11">
        <v>0</v>
      </c>
      <c r="M22" s="8"/>
    </row>
    <row r="23" spans="1:13" x14ac:dyDescent="0.2">
      <c r="A23" s="224" t="s">
        <v>62</v>
      </c>
      <c r="B23" s="225"/>
      <c r="C23" s="225"/>
      <c r="D23" s="225"/>
      <c r="E23" s="225"/>
      <c r="F23" s="225"/>
      <c r="G23" s="225"/>
      <c r="H23" s="226"/>
      <c r="I23" s="4">
        <v>16</v>
      </c>
      <c r="J23" s="94">
        <v>13219507</v>
      </c>
      <c r="K23" s="11">
        <v>276374</v>
      </c>
      <c r="M23" s="8"/>
    </row>
    <row r="24" spans="1:13" x14ac:dyDescent="0.2">
      <c r="A24" s="224" t="s">
        <v>63</v>
      </c>
      <c r="B24" s="225"/>
      <c r="C24" s="225"/>
      <c r="D24" s="225"/>
      <c r="E24" s="225"/>
      <c r="F24" s="225"/>
      <c r="G24" s="225"/>
      <c r="H24" s="226"/>
      <c r="I24" s="4">
        <v>17</v>
      </c>
      <c r="J24" s="94">
        <v>41662125</v>
      </c>
      <c r="K24" s="11">
        <v>68046263</v>
      </c>
      <c r="M24" s="8"/>
    </row>
    <row r="25" spans="1:13" x14ac:dyDescent="0.2">
      <c r="A25" s="224" t="s">
        <v>64</v>
      </c>
      <c r="B25" s="225"/>
      <c r="C25" s="225"/>
      <c r="D25" s="225"/>
      <c r="E25" s="225"/>
      <c r="F25" s="225"/>
      <c r="G25" s="225"/>
      <c r="H25" s="226"/>
      <c r="I25" s="4">
        <v>18</v>
      </c>
      <c r="J25" s="11">
        <v>3840373</v>
      </c>
      <c r="K25" s="11">
        <v>2179436</v>
      </c>
      <c r="M25" s="8"/>
    </row>
    <row r="26" spans="1:13" x14ac:dyDescent="0.2">
      <c r="A26" s="224" t="s">
        <v>65</v>
      </c>
      <c r="B26" s="225"/>
      <c r="C26" s="225"/>
      <c r="D26" s="225"/>
      <c r="E26" s="225"/>
      <c r="F26" s="225"/>
      <c r="G26" s="225"/>
      <c r="H26" s="226"/>
      <c r="I26" s="4">
        <v>19</v>
      </c>
      <c r="J26" s="94">
        <v>0</v>
      </c>
      <c r="K26" s="11">
        <v>0</v>
      </c>
      <c r="M26" s="8"/>
    </row>
    <row r="27" spans="1:13" x14ac:dyDescent="0.2">
      <c r="A27" s="224" t="s">
        <v>157</v>
      </c>
      <c r="B27" s="225"/>
      <c r="C27" s="225"/>
      <c r="D27" s="225"/>
      <c r="E27" s="225"/>
      <c r="F27" s="225"/>
      <c r="G27" s="225"/>
      <c r="H27" s="226"/>
      <c r="I27" s="4">
        <v>20</v>
      </c>
      <c r="J27" s="10">
        <f>SUM(J28:J35)</f>
        <v>4323161</v>
      </c>
      <c r="K27" s="10">
        <f>SUM(K28:K35)</f>
        <v>5343366.6349999905</v>
      </c>
      <c r="M27" s="8"/>
    </row>
    <row r="28" spans="1:13" x14ac:dyDescent="0.2">
      <c r="A28" s="224" t="s">
        <v>66</v>
      </c>
      <c r="B28" s="225"/>
      <c r="C28" s="225"/>
      <c r="D28" s="225"/>
      <c r="E28" s="225"/>
      <c r="F28" s="225"/>
      <c r="G28" s="225"/>
      <c r="H28" s="226"/>
      <c r="I28" s="4">
        <v>21</v>
      </c>
      <c r="J28" s="11">
        <v>0</v>
      </c>
      <c r="K28" s="11">
        <v>0</v>
      </c>
      <c r="M28" s="8"/>
    </row>
    <row r="29" spans="1:13" x14ac:dyDescent="0.2">
      <c r="A29" s="224" t="s">
        <v>67</v>
      </c>
      <c r="B29" s="225"/>
      <c r="C29" s="225"/>
      <c r="D29" s="225"/>
      <c r="E29" s="225"/>
      <c r="F29" s="225"/>
      <c r="G29" s="225"/>
      <c r="H29" s="226"/>
      <c r="I29" s="4">
        <v>22</v>
      </c>
      <c r="J29" s="11">
        <v>0</v>
      </c>
      <c r="K29" s="11">
        <v>0</v>
      </c>
      <c r="M29" s="8"/>
    </row>
    <row r="30" spans="1:13" x14ac:dyDescent="0.2">
      <c r="A30" s="224" t="s">
        <v>68</v>
      </c>
      <c r="B30" s="225"/>
      <c r="C30" s="225"/>
      <c r="D30" s="225"/>
      <c r="E30" s="225"/>
      <c r="F30" s="225"/>
      <c r="G30" s="225"/>
      <c r="H30" s="226"/>
      <c r="I30" s="4">
        <v>23</v>
      </c>
      <c r="J30" s="94">
        <v>330000</v>
      </c>
      <c r="K30" s="11">
        <v>983600</v>
      </c>
      <c r="M30" s="8"/>
    </row>
    <row r="31" spans="1:13" x14ac:dyDescent="0.2">
      <c r="A31" s="224" t="s">
        <v>73</v>
      </c>
      <c r="B31" s="225"/>
      <c r="C31" s="225"/>
      <c r="D31" s="225"/>
      <c r="E31" s="225"/>
      <c r="F31" s="225"/>
      <c r="G31" s="225"/>
      <c r="H31" s="226"/>
      <c r="I31" s="4">
        <v>24</v>
      </c>
      <c r="J31" s="94">
        <v>0</v>
      </c>
      <c r="K31" s="11">
        <v>0</v>
      </c>
      <c r="M31" s="8"/>
    </row>
    <row r="32" spans="1:13" x14ac:dyDescent="0.2">
      <c r="A32" s="224" t="s">
        <v>74</v>
      </c>
      <c r="B32" s="225"/>
      <c r="C32" s="225"/>
      <c r="D32" s="225"/>
      <c r="E32" s="225"/>
      <c r="F32" s="225"/>
      <c r="G32" s="225"/>
      <c r="H32" s="226"/>
      <c r="I32" s="4">
        <v>25</v>
      </c>
      <c r="J32" s="97">
        <v>180351</v>
      </c>
      <c r="K32" s="11">
        <v>167438</v>
      </c>
      <c r="M32" s="8"/>
    </row>
    <row r="33" spans="1:13" x14ac:dyDescent="0.2">
      <c r="A33" s="224" t="s">
        <v>75</v>
      </c>
      <c r="B33" s="225"/>
      <c r="C33" s="225"/>
      <c r="D33" s="225"/>
      <c r="E33" s="225"/>
      <c r="F33" s="225"/>
      <c r="G33" s="225"/>
      <c r="H33" s="226"/>
      <c r="I33" s="4">
        <v>26</v>
      </c>
      <c r="J33" s="97">
        <v>3812810</v>
      </c>
      <c r="K33" s="11">
        <v>4192328.6349999905</v>
      </c>
      <c r="M33" s="8"/>
    </row>
    <row r="34" spans="1:13" x14ac:dyDescent="0.2">
      <c r="A34" s="224" t="s">
        <v>69</v>
      </c>
      <c r="B34" s="225"/>
      <c r="C34" s="225"/>
      <c r="D34" s="225"/>
      <c r="E34" s="225"/>
      <c r="F34" s="225"/>
      <c r="G34" s="225"/>
      <c r="H34" s="226"/>
      <c r="I34" s="4">
        <v>27</v>
      </c>
      <c r="J34" s="94">
        <v>0</v>
      </c>
      <c r="K34" s="11">
        <v>0</v>
      </c>
      <c r="M34" s="8"/>
    </row>
    <row r="35" spans="1:13" x14ac:dyDescent="0.2">
      <c r="A35" s="224" t="s">
        <v>150</v>
      </c>
      <c r="B35" s="225"/>
      <c r="C35" s="225"/>
      <c r="D35" s="225"/>
      <c r="E35" s="225"/>
      <c r="F35" s="225"/>
      <c r="G35" s="225"/>
      <c r="H35" s="226"/>
      <c r="I35" s="4">
        <v>28</v>
      </c>
      <c r="J35" s="94">
        <v>0</v>
      </c>
      <c r="K35" s="11">
        <v>0</v>
      </c>
      <c r="M35" s="8"/>
    </row>
    <row r="36" spans="1:13" x14ac:dyDescent="0.2">
      <c r="A36" s="224" t="s">
        <v>151</v>
      </c>
      <c r="B36" s="225"/>
      <c r="C36" s="225"/>
      <c r="D36" s="225"/>
      <c r="E36" s="225"/>
      <c r="F36" s="225"/>
      <c r="G36" s="225"/>
      <c r="H36" s="226"/>
      <c r="I36" s="4">
        <v>29</v>
      </c>
      <c r="J36" s="138">
        <f>SUM(J37:J39)</f>
        <v>0</v>
      </c>
      <c r="K36" s="10">
        <f>SUM(K37:K39)</f>
        <v>0</v>
      </c>
      <c r="M36" s="8"/>
    </row>
    <row r="37" spans="1:13" x14ac:dyDescent="0.2">
      <c r="A37" s="224" t="s">
        <v>70</v>
      </c>
      <c r="B37" s="225"/>
      <c r="C37" s="225"/>
      <c r="D37" s="225"/>
      <c r="E37" s="225"/>
      <c r="F37" s="225"/>
      <c r="G37" s="225"/>
      <c r="H37" s="226"/>
      <c r="I37" s="4">
        <v>30</v>
      </c>
      <c r="J37" s="94">
        <v>0</v>
      </c>
      <c r="K37" s="11">
        <v>0</v>
      </c>
      <c r="M37" s="8"/>
    </row>
    <row r="38" spans="1:13" x14ac:dyDescent="0.2">
      <c r="A38" s="224" t="s">
        <v>71</v>
      </c>
      <c r="B38" s="225"/>
      <c r="C38" s="225"/>
      <c r="D38" s="225"/>
      <c r="E38" s="225"/>
      <c r="F38" s="225"/>
      <c r="G38" s="225"/>
      <c r="H38" s="226"/>
      <c r="I38" s="4">
        <v>31</v>
      </c>
      <c r="J38" s="94">
        <v>0</v>
      </c>
      <c r="K38" s="11">
        <v>0</v>
      </c>
      <c r="M38" s="8"/>
    </row>
    <row r="39" spans="1:13" x14ac:dyDescent="0.2">
      <c r="A39" s="224" t="s">
        <v>72</v>
      </c>
      <c r="B39" s="225"/>
      <c r="C39" s="225"/>
      <c r="D39" s="225"/>
      <c r="E39" s="225"/>
      <c r="F39" s="225"/>
      <c r="G39" s="225"/>
      <c r="H39" s="226"/>
      <c r="I39" s="4">
        <v>32</v>
      </c>
      <c r="J39" s="94">
        <v>0</v>
      </c>
      <c r="K39" s="11">
        <v>0</v>
      </c>
      <c r="M39" s="8"/>
    </row>
    <row r="40" spans="1:13" x14ac:dyDescent="0.2">
      <c r="A40" s="224" t="s">
        <v>152</v>
      </c>
      <c r="B40" s="225"/>
      <c r="C40" s="225"/>
      <c r="D40" s="225"/>
      <c r="E40" s="225"/>
      <c r="F40" s="225"/>
      <c r="G40" s="225"/>
      <c r="H40" s="226"/>
      <c r="I40" s="4">
        <v>33</v>
      </c>
      <c r="J40" s="94">
        <v>60633000</v>
      </c>
      <c r="K40" s="11">
        <v>35420000</v>
      </c>
      <c r="M40" s="8"/>
    </row>
    <row r="41" spans="1:13" x14ac:dyDescent="0.2">
      <c r="A41" s="219" t="s">
        <v>203</v>
      </c>
      <c r="B41" s="220"/>
      <c r="C41" s="220"/>
      <c r="D41" s="220"/>
      <c r="E41" s="220"/>
      <c r="F41" s="220"/>
      <c r="G41" s="220"/>
      <c r="H41" s="221"/>
      <c r="I41" s="4">
        <v>34</v>
      </c>
      <c r="J41" s="138">
        <f>J42+J50+J57+J65</f>
        <v>1919462881.5</v>
      </c>
      <c r="K41" s="10">
        <f>K42+K50+K57+K65</f>
        <v>1879599695.8134599</v>
      </c>
      <c r="M41" s="8"/>
    </row>
    <row r="42" spans="1:13" x14ac:dyDescent="0.2">
      <c r="A42" s="224" t="s">
        <v>90</v>
      </c>
      <c r="B42" s="225"/>
      <c r="C42" s="225"/>
      <c r="D42" s="225"/>
      <c r="E42" s="225"/>
      <c r="F42" s="225"/>
      <c r="G42" s="225"/>
      <c r="H42" s="226"/>
      <c r="I42" s="4">
        <v>35</v>
      </c>
      <c r="J42" s="138">
        <f>SUM(J43:J49)</f>
        <v>738432251</v>
      </c>
      <c r="K42" s="10">
        <f>SUM(K43:K49)</f>
        <v>695533146</v>
      </c>
      <c r="M42" s="8"/>
    </row>
    <row r="43" spans="1:13" x14ac:dyDescent="0.2">
      <c r="A43" s="224" t="s">
        <v>102</v>
      </c>
      <c r="B43" s="225"/>
      <c r="C43" s="225"/>
      <c r="D43" s="225"/>
      <c r="E43" s="225"/>
      <c r="F43" s="225"/>
      <c r="G43" s="225"/>
      <c r="H43" s="226"/>
      <c r="I43" s="4">
        <v>36</v>
      </c>
      <c r="J43" s="94">
        <v>213149271</v>
      </c>
      <c r="K43" s="11">
        <v>225184409</v>
      </c>
      <c r="M43" s="8"/>
    </row>
    <row r="44" spans="1:13" x14ac:dyDescent="0.2">
      <c r="A44" s="224" t="s">
        <v>103</v>
      </c>
      <c r="B44" s="225"/>
      <c r="C44" s="225"/>
      <c r="D44" s="225"/>
      <c r="E44" s="225"/>
      <c r="F44" s="225"/>
      <c r="G44" s="225"/>
      <c r="H44" s="226"/>
      <c r="I44" s="4">
        <v>37</v>
      </c>
      <c r="J44" s="94">
        <v>50870289</v>
      </c>
      <c r="K44" s="11">
        <v>40020809</v>
      </c>
      <c r="M44" s="8"/>
    </row>
    <row r="45" spans="1:13" x14ac:dyDescent="0.2">
      <c r="A45" s="224" t="s">
        <v>76</v>
      </c>
      <c r="B45" s="225"/>
      <c r="C45" s="225"/>
      <c r="D45" s="225"/>
      <c r="E45" s="225"/>
      <c r="F45" s="225"/>
      <c r="G45" s="225"/>
      <c r="H45" s="226"/>
      <c r="I45" s="4">
        <v>38</v>
      </c>
      <c r="J45" s="94">
        <v>255608587</v>
      </c>
      <c r="K45" s="11">
        <v>213453413</v>
      </c>
      <c r="M45" s="8"/>
    </row>
    <row r="46" spans="1:13" x14ac:dyDescent="0.2">
      <c r="A46" s="224" t="s">
        <v>77</v>
      </c>
      <c r="B46" s="225"/>
      <c r="C46" s="225"/>
      <c r="D46" s="225"/>
      <c r="E46" s="225"/>
      <c r="F46" s="225"/>
      <c r="G46" s="225"/>
      <c r="H46" s="226"/>
      <c r="I46" s="4">
        <v>39</v>
      </c>
      <c r="J46" s="94">
        <v>161145853</v>
      </c>
      <c r="K46" s="11">
        <v>152458369</v>
      </c>
      <c r="M46" s="8"/>
    </row>
    <row r="47" spans="1:13" x14ac:dyDescent="0.2">
      <c r="A47" s="224" t="s">
        <v>78</v>
      </c>
      <c r="B47" s="225"/>
      <c r="C47" s="225"/>
      <c r="D47" s="225"/>
      <c r="E47" s="225"/>
      <c r="F47" s="225"/>
      <c r="G47" s="225"/>
      <c r="H47" s="226"/>
      <c r="I47" s="4">
        <v>40</v>
      </c>
      <c r="J47" s="94">
        <v>0</v>
      </c>
      <c r="K47" s="11">
        <v>0</v>
      </c>
      <c r="M47" s="8"/>
    </row>
    <row r="48" spans="1:13" x14ac:dyDescent="0.2">
      <c r="A48" s="224" t="s">
        <v>79</v>
      </c>
      <c r="B48" s="225"/>
      <c r="C48" s="225"/>
      <c r="D48" s="225"/>
      <c r="E48" s="225"/>
      <c r="F48" s="225"/>
      <c r="G48" s="225"/>
      <c r="H48" s="226"/>
      <c r="I48" s="4">
        <v>41</v>
      </c>
      <c r="J48" s="94">
        <v>57658251</v>
      </c>
      <c r="K48" s="11">
        <v>64416146</v>
      </c>
      <c r="M48" s="8"/>
    </row>
    <row r="49" spans="1:13" x14ac:dyDescent="0.2">
      <c r="A49" s="224" t="s">
        <v>80</v>
      </c>
      <c r="B49" s="225"/>
      <c r="C49" s="225"/>
      <c r="D49" s="225"/>
      <c r="E49" s="225"/>
      <c r="F49" s="225"/>
      <c r="G49" s="225"/>
      <c r="H49" s="226"/>
      <c r="I49" s="4">
        <v>42</v>
      </c>
      <c r="J49" s="94">
        <v>0</v>
      </c>
      <c r="K49" s="11">
        <v>0</v>
      </c>
      <c r="M49" s="8"/>
    </row>
    <row r="50" spans="1:13" x14ac:dyDescent="0.2">
      <c r="A50" s="224" t="s">
        <v>91</v>
      </c>
      <c r="B50" s="225"/>
      <c r="C50" s="225"/>
      <c r="D50" s="225"/>
      <c r="E50" s="225"/>
      <c r="F50" s="225"/>
      <c r="G50" s="225"/>
      <c r="H50" s="226"/>
      <c r="I50" s="4">
        <v>43</v>
      </c>
      <c r="J50" s="10">
        <f>SUM(J51:J56)</f>
        <v>1021565727.5</v>
      </c>
      <c r="K50" s="10">
        <f>SUM(K51:K56)</f>
        <v>1060629439.6157198</v>
      </c>
      <c r="M50" s="8"/>
    </row>
    <row r="51" spans="1:13" x14ac:dyDescent="0.2">
      <c r="A51" s="224" t="s">
        <v>164</v>
      </c>
      <c r="B51" s="225"/>
      <c r="C51" s="225"/>
      <c r="D51" s="225"/>
      <c r="E51" s="225"/>
      <c r="F51" s="225"/>
      <c r="G51" s="225"/>
      <c r="H51" s="226"/>
      <c r="I51" s="4">
        <v>44</v>
      </c>
      <c r="J51" s="11">
        <v>0</v>
      </c>
      <c r="K51" s="11">
        <v>0</v>
      </c>
      <c r="M51" s="8"/>
    </row>
    <row r="52" spans="1:13" x14ac:dyDescent="0.2">
      <c r="A52" s="224" t="s">
        <v>165</v>
      </c>
      <c r="B52" s="225"/>
      <c r="C52" s="225"/>
      <c r="D52" s="225"/>
      <c r="E52" s="225"/>
      <c r="F52" s="225"/>
      <c r="G52" s="225"/>
      <c r="H52" s="226"/>
      <c r="I52" s="4">
        <v>45</v>
      </c>
      <c r="J52" s="94">
        <v>973000722</v>
      </c>
      <c r="K52" s="11">
        <v>1011101739</v>
      </c>
      <c r="M52" s="8"/>
    </row>
    <row r="53" spans="1:13" x14ac:dyDescent="0.2">
      <c r="A53" s="224" t="s">
        <v>166</v>
      </c>
      <c r="B53" s="225"/>
      <c r="C53" s="225"/>
      <c r="D53" s="225"/>
      <c r="E53" s="225"/>
      <c r="F53" s="225"/>
      <c r="G53" s="225"/>
      <c r="H53" s="226"/>
      <c r="I53" s="4">
        <v>46</v>
      </c>
      <c r="J53" s="11">
        <v>0</v>
      </c>
      <c r="K53" s="11">
        <v>0</v>
      </c>
      <c r="M53" s="8"/>
    </row>
    <row r="54" spans="1:13" x14ac:dyDescent="0.2">
      <c r="A54" s="224" t="s">
        <v>167</v>
      </c>
      <c r="B54" s="225"/>
      <c r="C54" s="225"/>
      <c r="D54" s="225"/>
      <c r="E54" s="225"/>
      <c r="F54" s="225"/>
      <c r="G54" s="225"/>
      <c r="H54" s="226"/>
      <c r="I54" s="4">
        <v>47</v>
      </c>
      <c r="J54" s="11">
        <v>2699198</v>
      </c>
      <c r="K54" s="11">
        <v>2569918</v>
      </c>
      <c r="M54" s="8"/>
    </row>
    <row r="55" spans="1:13" x14ac:dyDescent="0.2">
      <c r="A55" s="224" t="s">
        <v>5</v>
      </c>
      <c r="B55" s="225"/>
      <c r="C55" s="225"/>
      <c r="D55" s="225"/>
      <c r="E55" s="225"/>
      <c r="F55" s="225"/>
      <c r="G55" s="225"/>
      <c r="H55" s="226"/>
      <c r="I55" s="4">
        <v>48</v>
      </c>
      <c r="J55" s="94">
        <v>41429788</v>
      </c>
      <c r="K55" s="11">
        <v>44128062</v>
      </c>
      <c r="M55" s="8"/>
    </row>
    <row r="56" spans="1:13" x14ac:dyDescent="0.2">
      <c r="A56" s="224" t="s">
        <v>6</v>
      </c>
      <c r="B56" s="225"/>
      <c r="C56" s="225"/>
      <c r="D56" s="225"/>
      <c r="E56" s="225"/>
      <c r="F56" s="225"/>
      <c r="G56" s="225"/>
      <c r="H56" s="226"/>
      <c r="I56" s="4">
        <v>49</v>
      </c>
      <c r="J56" s="94">
        <v>4436019.5</v>
      </c>
      <c r="K56" s="11">
        <v>2829720.6157197952</v>
      </c>
      <c r="M56" s="8"/>
    </row>
    <row r="57" spans="1:13" x14ac:dyDescent="0.2">
      <c r="A57" s="224" t="s">
        <v>92</v>
      </c>
      <c r="B57" s="225"/>
      <c r="C57" s="225"/>
      <c r="D57" s="225"/>
      <c r="E57" s="225"/>
      <c r="F57" s="225"/>
      <c r="G57" s="225"/>
      <c r="H57" s="226"/>
      <c r="I57" s="4">
        <v>50</v>
      </c>
      <c r="J57" s="10">
        <f>SUM(J58:J64)</f>
        <v>13505061</v>
      </c>
      <c r="K57" s="10">
        <f>SUM(K58:K64)</f>
        <v>5229582</v>
      </c>
      <c r="M57" s="8"/>
    </row>
    <row r="58" spans="1:13" x14ac:dyDescent="0.2">
      <c r="A58" s="224" t="s">
        <v>66</v>
      </c>
      <c r="B58" s="225"/>
      <c r="C58" s="225"/>
      <c r="D58" s="225"/>
      <c r="E58" s="225"/>
      <c r="F58" s="225"/>
      <c r="G58" s="225"/>
      <c r="H58" s="226"/>
      <c r="I58" s="4">
        <v>51</v>
      </c>
      <c r="J58" s="95">
        <v>0</v>
      </c>
      <c r="K58" s="11">
        <v>0</v>
      </c>
      <c r="M58" s="8"/>
    </row>
    <row r="59" spans="1:13" x14ac:dyDescent="0.2">
      <c r="A59" s="224" t="s">
        <v>67</v>
      </c>
      <c r="B59" s="225"/>
      <c r="C59" s="225"/>
      <c r="D59" s="225"/>
      <c r="E59" s="225"/>
      <c r="F59" s="225"/>
      <c r="G59" s="225"/>
      <c r="H59" s="226"/>
      <c r="I59" s="4">
        <v>52</v>
      </c>
      <c r="J59" s="11">
        <v>0</v>
      </c>
      <c r="K59" s="11">
        <v>0</v>
      </c>
      <c r="M59" s="8"/>
    </row>
    <row r="60" spans="1:13" x14ac:dyDescent="0.2">
      <c r="A60" s="224" t="s">
        <v>205</v>
      </c>
      <c r="B60" s="225"/>
      <c r="C60" s="225"/>
      <c r="D60" s="225"/>
      <c r="E60" s="225"/>
      <c r="F60" s="225"/>
      <c r="G60" s="225"/>
      <c r="H60" s="226"/>
      <c r="I60" s="4">
        <v>53</v>
      </c>
      <c r="J60" s="11">
        <v>0</v>
      </c>
      <c r="K60" s="11">
        <v>0</v>
      </c>
      <c r="M60" s="8"/>
    </row>
    <row r="61" spans="1:13" x14ac:dyDescent="0.2">
      <c r="A61" s="224" t="s">
        <v>73</v>
      </c>
      <c r="B61" s="225"/>
      <c r="C61" s="225"/>
      <c r="D61" s="225"/>
      <c r="E61" s="225"/>
      <c r="F61" s="225"/>
      <c r="G61" s="225"/>
      <c r="H61" s="226"/>
      <c r="I61" s="4">
        <v>54</v>
      </c>
      <c r="J61" s="11">
        <v>0</v>
      </c>
      <c r="K61" s="11">
        <v>0</v>
      </c>
      <c r="M61" s="8"/>
    </row>
    <row r="62" spans="1:13" x14ac:dyDescent="0.2">
      <c r="A62" s="224" t="s">
        <v>74</v>
      </c>
      <c r="B62" s="225"/>
      <c r="C62" s="225"/>
      <c r="D62" s="225"/>
      <c r="E62" s="225"/>
      <c r="F62" s="225"/>
      <c r="G62" s="225"/>
      <c r="H62" s="226"/>
      <c r="I62" s="4">
        <v>55</v>
      </c>
      <c r="J62" s="95">
        <f>12221331+500000</f>
        <v>12721331</v>
      </c>
      <c r="K62" s="11">
        <v>4002211</v>
      </c>
      <c r="M62" s="8"/>
    </row>
    <row r="63" spans="1:13" x14ac:dyDescent="0.2">
      <c r="A63" s="224" t="s">
        <v>75</v>
      </c>
      <c r="B63" s="225"/>
      <c r="C63" s="225"/>
      <c r="D63" s="225"/>
      <c r="E63" s="225"/>
      <c r="F63" s="225"/>
      <c r="G63" s="225"/>
      <c r="H63" s="226"/>
      <c r="I63" s="4">
        <v>56</v>
      </c>
      <c r="J63" s="95">
        <v>143902</v>
      </c>
      <c r="K63" s="11">
        <v>1227371</v>
      </c>
      <c r="M63" s="8"/>
    </row>
    <row r="64" spans="1:13" x14ac:dyDescent="0.2">
      <c r="A64" s="224" t="s">
        <v>40</v>
      </c>
      <c r="B64" s="225"/>
      <c r="C64" s="225"/>
      <c r="D64" s="225"/>
      <c r="E64" s="225"/>
      <c r="F64" s="225"/>
      <c r="G64" s="225"/>
      <c r="H64" s="226"/>
      <c r="I64" s="4">
        <v>57</v>
      </c>
      <c r="J64" s="11">
        <f>1139828-500000</f>
        <v>639828</v>
      </c>
      <c r="K64" s="11">
        <v>0</v>
      </c>
      <c r="M64" s="8"/>
    </row>
    <row r="65" spans="1:13" x14ac:dyDescent="0.2">
      <c r="A65" s="224" t="s">
        <v>171</v>
      </c>
      <c r="B65" s="225"/>
      <c r="C65" s="225"/>
      <c r="D65" s="225"/>
      <c r="E65" s="225"/>
      <c r="F65" s="225"/>
      <c r="G65" s="225"/>
      <c r="H65" s="226"/>
      <c r="I65" s="4">
        <v>58</v>
      </c>
      <c r="J65" s="11">
        <v>145959842</v>
      </c>
      <c r="K65" s="11">
        <v>118207528.19774</v>
      </c>
      <c r="M65" s="8"/>
    </row>
    <row r="66" spans="1:13" x14ac:dyDescent="0.2">
      <c r="A66" s="219" t="s">
        <v>47</v>
      </c>
      <c r="B66" s="220"/>
      <c r="C66" s="220"/>
      <c r="D66" s="220"/>
      <c r="E66" s="220"/>
      <c r="F66" s="220"/>
      <c r="G66" s="220"/>
      <c r="H66" s="221"/>
      <c r="I66" s="4">
        <v>59</v>
      </c>
      <c r="J66" s="11">
        <v>23527371.899999999</v>
      </c>
      <c r="K66" s="11">
        <v>14949622</v>
      </c>
      <c r="M66" s="8"/>
    </row>
    <row r="67" spans="1:13" x14ac:dyDescent="0.2">
      <c r="A67" s="219" t="s">
        <v>204</v>
      </c>
      <c r="B67" s="220"/>
      <c r="C67" s="220"/>
      <c r="D67" s="220"/>
      <c r="E67" s="220"/>
      <c r="F67" s="220"/>
      <c r="G67" s="220"/>
      <c r="H67" s="221"/>
      <c r="I67" s="4">
        <v>60</v>
      </c>
      <c r="J67" s="135">
        <f>J8+J9+J41+J66</f>
        <v>3831722352.4000001</v>
      </c>
      <c r="K67" s="135">
        <f>K8+K9+K41+K66</f>
        <v>3655272309.1977396</v>
      </c>
      <c r="M67" s="8"/>
    </row>
    <row r="68" spans="1:13" ht="13.5" thickBot="1" x14ac:dyDescent="0.25">
      <c r="A68" s="237" t="s">
        <v>81</v>
      </c>
      <c r="B68" s="238"/>
      <c r="C68" s="238"/>
      <c r="D68" s="238"/>
      <c r="E68" s="238"/>
      <c r="F68" s="238"/>
      <c r="G68" s="238"/>
      <c r="H68" s="239"/>
      <c r="I68" s="86">
        <v>61</v>
      </c>
      <c r="J68" s="98">
        <v>714445958</v>
      </c>
      <c r="K68" s="140">
        <v>783574314.4000001</v>
      </c>
      <c r="M68" s="8"/>
    </row>
    <row r="69" spans="1:13" x14ac:dyDescent="0.2">
      <c r="A69" s="234" t="s">
        <v>49</v>
      </c>
      <c r="B69" s="240"/>
      <c r="C69" s="240"/>
      <c r="D69" s="240"/>
      <c r="E69" s="240"/>
      <c r="F69" s="240"/>
      <c r="G69" s="240"/>
      <c r="H69" s="240"/>
      <c r="I69" s="240"/>
      <c r="J69" s="240"/>
      <c r="K69" s="241"/>
      <c r="M69" s="8"/>
    </row>
    <row r="70" spans="1:13" x14ac:dyDescent="0.2">
      <c r="A70" s="216" t="s">
        <v>158</v>
      </c>
      <c r="B70" s="217"/>
      <c r="C70" s="217"/>
      <c r="D70" s="217"/>
      <c r="E70" s="217"/>
      <c r="F70" s="217"/>
      <c r="G70" s="217"/>
      <c r="H70" s="218"/>
      <c r="I70" s="6">
        <v>62</v>
      </c>
      <c r="J70" s="96">
        <f>J71+J72+J73+J79+J80+J83+J86</f>
        <v>1672789618</v>
      </c>
      <c r="K70" s="15">
        <f>K71+K72+K73+K79+K80+K83+K86</f>
        <v>1665391411.28233</v>
      </c>
      <c r="L70" s="8"/>
      <c r="M70" s="8"/>
    </row>
    <row r="71" spans="1:13" x14ac:dyDescent="0.2">
      <c r="A71" s="224" t="s">
        <v>116</v>
      </c>
      <c r="B71" s="225"/>
      <c r="C71" s="225"/>
      <c r="D71" s="225"/>
      <c r="E71" s="225"/>
      <c r="F71" s="225"/>
      <c r="G71" s="225"/>
      <c r="H71" s="226"/>
      <c r="I71" s="4">
        <v>63</v>
      </c>
      <c r="J71" s="97">
        <v>1626000900</v>
      </c>
      <c r="K71" s="94">
        <v>1626000899.7066262</v>
      </c>
      <c r="L71" s="8"/>
      <c r="M71" s="8"/>
    </row>
    <row r="72" spans="1:13" x14ac:dyDescent="0.2">
      <c r="A72" s="224" t="s">
        <v>117</v>
      </c>
      <c r="B72" s="225"/>
      <c r="C72" s="225"/>
      <c r="D72" s="225"/>
      <c r="E72" s="225"/>
      <c r="F72" s="225"/>
      <c r="G72" s="225"/>
      <c r="H72" s="226"/>
      <c r="I72" s="4">
        <v>64</v>
      </c>
      <c r="J72" s="11">
        <v>24569630</v>
      </c>
      <c r="K72" s="11">
        <v>26465000</v>
      </c>
      <c r="M72" s="8"/>
    </row>
    <row r="73" spans="1:13" x14ac:dyDescent="0.2">
      <c r="A73" s="224" t="s">
        <v>118</v>
      </c>
      <c r="B73" s="225"/>
      <c r="C73" s="225"/>
      <c r="D73" s="225"/>
      <c r="E73" s="225"/>
      <c r="F73" s="225"/>
      <c r="G73" s="225"/>
      <c r="H73" s="226"/>
      <c r="I73" s="4">
        <v>65</v>
      </c>
      <c r="J73" s="10">
        <f>J74+J75-J76+J77+J78</f>
        <v>52039980</v>
      </c>
      <c r="K73" s="10">
        <f>K74+K75-K76+K77+K78</f>
        <v>70189104.50366807</v>
      </c>
      <c r="M73" s="8"/>
    </row>
    <row r="74" spans="1:13" x14ac:dyDescent="0.2">
      <c r="A74" s="224" t="s">
        <v>119</v>
      </c>
      <c r="B74" s="225"/>
      <c r="C74" s="225"/>
      <c r="D74" s="225"/>
      <c r="E74" s="225"/>
      <c r="F74" s="225"/>
      <c r="G74" s="225"/>
      <c r="H74" s="226"/>
      <c r="I74" s="4">
        <v>66</v>
      </c>
      <c r="J74" s="11">
        <v>20808012</v>
      </c>
      <c r="K74" s="11">
        <v>20808012</v>
      </c>
      <c r="M74" s="8"/>
    </row>
    <row r="75" spans="1:13" x14ac:dyDescent="0.2">
      <c r="A75" s="224" t="s">
        <v>120</v>
      </c>
      <c r="B75" s="225"/>
      <c r="C75" s="225"/>
      <c r="D75" s="225"/>
      <c r="E75" s="225"/>
      <c r="F75" s="225"/>
      <c r="G75" s="225"/>
      <c r="H75" s="226"/>
      <c r="I75" s="4">
        <v>67</v>
      </c>
      <c r="J75" s="11">
        <v>35344592</v>
      </c>
      <c r="K75" s="11">
        <v>35344592</v>
      </c>
      <c r="M75" s="8"/>
    </row>
    <row r="76" spans="1:13" x14ac:dyDescent="0.2">
      <c r="A76" s="224" t="s">
        <v>108</v>
      </c>
      <c r="B76" s="225"/>
      <c r="C76" s="225"/>
      <c r="D76" s="225"/>
      <c r="E76" s="225"/>
      <c r="F76" s="225"/>
      <c r="G76" s="225"/>
      <c r="H76" s="226"/>
      <c r="I76" s="4">
        <v>68</v>
      </c>
      <c r="J76" s="11">
        <v>67604502</v>
      </c>
      <c r="K76" s="11">
        <v>67604502</v>
      </c>
      <c r="M76" s="8"/>
    </row>
    <row r="77" spans="1:13" x14ac:dyDescent="0.2">
      <c r="A77" s="224" t="s">
        <v>109</v>
      </c>
      <c r="B77" s="225"/>
      <c r="C77" s="225"/>
      <c r="D77" s="225"/>
      <c r="E77" s="225"/>
      <c r="F77" s="225"/>
      <c r="G77" s="225"/>
      <c r="H77" s="226"/>
      <c r="I77" s="4">
        <v>69</v>
      </c>
      <c r="J77" s="11">
        <v>30705853</v>
      </c>
      <c r="K77" s="11">
        <v>35243962</v>
      </c>
      <c r="M77" s="8"/>
    </row>
    <row r="78" spans="1:13" x14ac:dyDescent="0.2">
      <c r="A78" s="224" t="s">
        <v>110</v>
      </c>
      <c r="B78" s="225"/>
      <c r="C78" s="225"/>
      <c r="D78" s="225"/>
      <c r="E78" s="225"/>
      <c r="F78" s="225"/>
      <c r="G78" s="225"/>
      <c r="H78" s="226"/>
      <c r="I78" s="4">
        <v>70</v>
      </c>
      <c r="J78" s="94">
        <v>32786025</v>
      </c>
      <c r="K78" s="11">
        <v>46397040.50366807</v>
      </c>
      <c r="L78" s="8"/>
      <c r="M78" s="8"/>
    </row>
    <row r="79" spans="1:13" x14ac:dyDescent="0.2">
      <c r="A79" s="224" t="s">
        <v>111</v>
      </c>
      <c r="B79" s="225"/>
      <c r="C79" s="225"/>
      <c r="D79" s="225"/>
      <c r="E79" s="225"/>
      <c r="F79" s="225"/>
      <c r="G79" s="225"/>
      <c r="H79" s="226"/>
      <c r="I79" s="4">
        <v>71</v>
      </c>
      <c r="J79" s="11">
        <v>0</v>
      </c>
      <c r="K79" s="11">
        <v>0</v>
      </c>
      <c r="M79" s="8"/>
    </row>
    <row r="80" spans="1:13" x14ac:dyDescent="0.2">
      <c r="A80" s="224" t="s">
        <v>201</v>
      </c>
      <c r="B80" s="225"/>
      <c r="C80" s="225"/>
      <c r="D80" s="225"/>
      <c r="E80" s="225"/>
      <c r="F80" s="225"/>
      <c r="G80" s="225"/>
      <c r="H80" s="226"/>
      <c r="I80" s="4">
        <v>72</v>
      </c>
      <c r="J80" s="10">
        <f>J81-J82</f>
        <v>-107400320</v>
      </c>
      <c r="K80" s="10">
        <f>K81-K82</f>
        <v>-69146899</v>
      </c>
      <c r="M80" s="8"/>
    </row>
    <row r="81" spans="1:13" x14ac:dyDescent="0.2">
      <c r="A81" s="242" t="s">
        <v>136</v>
      </c>
      <c r="B81" s="243"/>
      <c r="C81" s="243"/>
      <c r="D81" s="243"/>
      <c r="E81" s="243"/>
      <c r="F81" s="243"/>
      <c r="G81" s="243"/>
      <c r="H81" s="244"/>
      <c r="I81" s="4">
        <v>73</v>
      </c>
      <c r="J81" s="94">
        <v>0</v>
      </c>
      <c r="K81" s="11">
        <v>0</v>
      </c>
      <c r="M81" s="8"/>
    </row>
    <row r="82" spans="1:13" x14ac:dyDescent="0.2">
      <c r="A82" s="242" t="s">
        <v>137</v>
      </c>
      <c r="B82" s="243"/>
      <c r="C82" s="243"/>
      <c r="D82" s="243"/>
      <c r="E82" s="243"/>
      <c r="F82" s="243"/>
      <c r="G82" s="243"/>
      <c r="H82" s="244"/>
      <c r="I82" s="4">
        <v>74</v>
      </c>
      <c r="J82" s="94">
        <v>107400320</v>
      </c>
      <c r="K82" s="11">
        <v>69146899</v>
      </c>
      <c r="M82" s="8"/>
    </row>
    <row r="83" spans="1:13" x14ac:dyDescent="0.2">
      <c r="A83" s="224" t="s">
        <v>202</v>
      </c>
      <c r="B83" s="225"/>
      <c r="C83" s="225"/>
      <c r="D83" s="225"/>
      <c r="E83" s="225"/>
      <c r="F83" s="225"/>
      <c r="G83" s="225"/>
      <c r="H83" s="226"/>
      <c r="I83" s="4">
        <v>75</v>
      </c>
      <c r="J83" s="138">
        <f>J84-J85</f>
        <v>42792064</v>
      </c>
      <c r="K83" s="10">
        <f>K84-K85</f>
        <v>-20143575.9279643</v>
      </c>
      <c r="M83" s="8"/>
    </row>
    <row r="84" spans="1:13" x14ac:dyDescent="0.2">
      <c r="A84" s="242" t="s">
        <v>138</v>
      </c>
      <c r="B84" s="243"/>
      <c r="C84" s="243"/>
      <c r="D84" s="243"/>
      <c r="E84" s="243"/>
      <c r="F84" s="243"/>
      <c r="G84" s="243"/>
      <c r="H84" s="244"/>
      <c r="I84" s="4">
        <v>76</v>
      </c>
      <c r="J84" s="94">
        <v>42792064</v>
      </c>
      <c r="K84" s="11">
        <v>0</v>
      </c>
      <c r="M84" s="8"/>
    </row>
    <row r="85" spans="1:13" x14ac:dyDescent="0.2">
      <c r="A85" s="242" t="s">
        <v>139</v>
      </c>
      <c r="B85" s="243"/>
      <c r="C85" s="243"/>
      <c r="D85" s="243"/>
      <c r="E85" s="243"/>
      <c r="F85" s="243"/>
      <c r="G85" s="243"/>
      <c r="H85" s="244"/>
      <c r="I85" s="4">
        <v>77</v>
      </c>
      <c r="J85" s="94">
        <v>0</v>
      </c>
      <c r="K85" s="11">
        <v>20143575.9279643</v>
      </c>
      <c r="M85" s="8"/>
    </row>
    <row r="86" spans="1:13" x14ac:dyDescent="0.2">
      <c r="A86" s="224" t="s">
        <v>140</v>
      </c>
      <c r="B86" s="225"/>
      <c r="C86" s="225"/>
      <c r="D86" s="225"/>
      <c r="E86" s="225"/>
      <c r="F86" s="225"/>
      <c r="G86" s="225"/>
      <c r="H86" s="226"/>
      <c r="I86" s="4">
        <v>78</v>
      </c>
      <c r="J86" s="11">
        <v>34787364</v>
      </c>
      <c r="K86" s="11">
        <v>32026882</v>
      </c>
      <c r="L86" s="8"/>
      <c r="M86" s="8"/>
    </row>
    <row r="87" spans="1:13" x14ac:dyDescent="0.2">
      <c r="A87" s="219" t="s">
        <v>13</v>
      </c>
      <c r="B87" s="220"/>
      <c r="C87" s="220"/>
      <c r="D87" s="220"/>
      <c r="E87" s="220"/>
      <c r="F87" s="220"/>
      <c r="G87" s="220"/>
      <c r="H87" s="221"/>
      <c r="I87" s="4">
        <v>79</v>
      </c>
      <c r="J87" s="10">
        <f>SUM(J88:J90)</f>
        <v>34326066</v>
      </c>
      <c r="K87" s="10">
        <f>SUM(K88:K90)</f>
        <v>46777776.677000001</v>
      </c>
      <c r="M87" s="8"/>
    </row>
    <row r="88" spans="1:13" x14ac:dyDescent="0.2">
      <c r="A88" s="224" t="s">
        <v>104</v>
      </c>
      <c r="B88" s="225"/>
      <c r="C88" s="225"/>
      <c r="D88" s="225"/>
      <c r="E88" s="225"/>
      <c r="F88" s="225"/>
      <c r="G88" s="225"/>
      <c r="H88" s="226"/>
      <c r="I88" s="4">
        <v>80</v>
      </c>
      <c r="J88" s="94">
        <v>23334629</v>
      </c>
      <c r="K88" s="11">
        <v>25754059.677000001</v>
      </c>
      <c r="M88" s="8"/>
    </row>
    <row r="89" spans="1:13" x14ac:dyDescent="0.2">
      <c r="A89" s="224" t="s">
        <v>105</v>
      </c>
      <c r="B89" s="225"/>
      <c r="C89" s="225"/>
      <c r="D89" s="225"/>
      <c r="E89" s="225"/>
      <c r="F89" s="225"/>
      <c r="G89" s="225"/>
      <c r="H89" s="226"/>
      <c r="I89" s="4">
        <v>81</v>
      </c>
      <c r="J89" s="11">
        <v>0</v>
      </c>
      <c r="K89" s="11">
        <v>84000</v>
      </c>
      <c r="M89" s="8"/>
    </row>
    <row r="90" spans="1:13" x14ac:dyDescent="0.2">
      <c r="A90" s="224" t="s">
        <v>106</v>
      </c>
      <c r="B90" s="225"/>
      <c r="C90" s="225"/>
      <c r="D90" s="225"/>
      <c r="E90" s="225"/>
      <c r="F90" s="225"/>
      <c r="G90" s="225"/>
      <c r="H90" s="226"/>
      <c r="I90" s="4">
        <v>82</v>
      </c>
      <c r="J90" s="94">
        <v>10991437</v>
      </c>
      <c r="K90" s="11">
        <v>20939717</v>
      </c>
      <c r="M90" s="8"/>
    </row>
    <row r="91" spans="1:13" x14ac:dyDescent="0.2">
      <c r="A91" s="219" t="s">
        <v>14</v>
      </c>
      <c r="B91" s="220"/>
      <c r="C91" s="220"/>
      <c r="D91" s="220"/>
      <c r="E91" s="220"/>
      <c r="F91" s="220"/>
      <c r="G91" s="220"/>
      <c r="H91" s="221"/>
      <c r="I91" s="4">
        <v>83</v>
      </c>
      <c r="J91" s="10">
        <f>SUM(J92:J100)</f>
        <v>904612677</v>
      </c>
      <c r="K91" s="10">
        <f>SUM(K92:K100)</f>
        <v>740328063.19299996</v>
      </c>
      <c r="M91" s="8"/>
    </row>
    <row r="92" spans="1:13" x14ac:dyDescent="0.2">
      <c r="A92" s="224" t="s">
        <v>107</v>
      </c>
      <c r="B92" s="225"/>
      <c r="C92" s="225"/>
      <c r="D92" s="225"/>
      <c r="E92" s="225"/>
      <c r="F92" s="225"/>
      <c r="G92" s="225"/>
      <c r="H92" s="226"/>
      <c r="I92" s="4">
        <v>84</v>
      </c>
      <c r="J92" s="11">
        <v>0</v>
      </c>
      <c r="K92" s="11">
        <v>0</v>
      </c>
      <c r="M92" s="8"/>
    </row>
    <row r="93" spans="1:13" x14ac:dyDescent="0.2">
      <c r="A93" s="224" t="s">
        <v>206</v>
      </c>
      <c r="B93" s="225"/>
      <c r="C93" s="225"/>
      <c r="D93" s="225"/>
      <c r="E93" s="225"/>
      <c r="F93" s="225"/>
      <c r="G93" s="225"/>
      <c r="H93" s="226"/>
      <c r="I93" s="4">
        <v>85</v>
      </c>
      <c r="J93" s="11">
        <v>0</v>
      </c>
      <c r="K93" s="11">
        <v>0</v>
      </c>
      <c r="M93" s="8"/>
    </row>
    <row r="94" spans="1:13" x14ac:dyDescent="0.2">
      <c r="A94" s="224" t="s">
        <v>0</v>
      </c>
      <c r="B94" s="225"/>
      <c r="C94" s="225"/>
      <c r="D94" s="225"/>
      <c r="E94" s="225"/>
      <c r="F94" s="225"/>
      <c r="G94" s="225"/>
      <c r="H94" s="226"/>
      <c r="I94" s="4">
        <v>86</v>
      </c>
      <c r="J94" s="11">
        <v>897615677</v>
      </c>
      <c r="K94" s="11">
        <v>734030063.19299996</v>
      </c>
      <c r="M94" s="8"/>
    </row>
    <row r="95" spans="1:13" x14ac:dyDescent="0.2">
      <c r="A95" s="224" t="s">
        <v>207</v>
      </c>
      <c r="B95" s="225"/>
      <c r="C95" s="225"/>
      <c r="D95" s="225"/>
      <c r="E95" s="225"/>
      <c r="F95" s="225"/>
      <c r="G95" s="225"/>
      <c r="H95" s="226"/>
      <c r="I95" s="4">
        <v>87</v>
      </c>
      <c r="J95" s="11">
        <v>0</v>
      </c>
      <c r="K95" s="11">
        <v>0</v>
      </c>
      <c r="M95" s="8"/>
    </row>
    <row r="96" spans="1:13" x14ac:dyDescent="0.2">
      <c r="A96" s="224" t="s">
        <v>208</v>
      </c>
      <c r="B96" s="225"/>
      <c r="C96" s="225"/>
      <c r="D96" s="225"/>
      <c r="E96" s="225"/>
      <c r="F96" s="225"/>
      <c r="G96" s="225"/>
      <c r="H96" s="226"/>
      <c r="I96" s="4">
        <v>88</v>
      </c>
      <c r="J96" s="11">
        <v>0</v>
      </c>
      <c r="K96" s="11">
        <v>0</v>
      </c>
      <c r="M96" s="8"/>
    </row>
    <row r="97" spans="1:13" x14ac:dyDescent="0.2">
      <c r="A97" s="224" t="s">
        <v>209</v>
      </c>
      <c r="B97" s="225"/>
      <c r="C97" s="225"/>
      <c r="D97" s="225"/>
      <c r="E97" s="225"/>
      <c r="F97" s="225"/>
      <c r="G97" s="225"/>
      <c r="H97" s="226"/>
      <c r="I97" s="4">
        <v>89</v>
      </c>
      <c r="J97" s="11">
        <v>0</v>
      </c>
      <c r="K97" s="11">
        <v>0</v>
      </c>
      <c r="M97" s="8"/>
    </row>
    <row r="98" spans="1:13" x14ac:dyDescent="0.2">
      <c r="A98" s="224" t="s">
        <v>84</v>
      </c>
      <c r="B98" s="225"/>
      <c r="C98" s="225"/>
      <c r="D98" s="225"/>
      <c r="E98" s="225"/>
      <c r="F98" s="225"/>
      <c r="G98" s="225"/>
      <c r="H98" s="226"/>
      <c r="I98" s="4">
        <v>90</v>
      </c>
      <c r="J98" s="11">
        <v>0</v>
      </c>
      <c r="K98" s="11">
        <v>0</v>
      </c>
      <c r="M98" s="8"/>
    </row>
    <row r="99" spans="1:13" x14ac:dyDescent="0.2">
      <c r="A99" s="224" t="s">
        <v>82</v>
      </c>
      <c r="B99" s="225"/>
      <c r="C99" s="225"/>
      <c r="D99" s="225"/>
      <c r="E99" s="225"/>
      <c r="F99" s="225"/>
      <c r="G99" s="225"/>
      <c r="H99" s="226"/>
      <c r="I99" s="4">
        <v>91</v>
      </c>
      <c r="J99" s="11">
        <v>0</v>
      </c>
      <c r="K99" s="11">
        <v>0</v>
      </c>
      <c r="M99" s="8"/>
    </row>
    <row r="100" spans="1:13" x14ac:dyDescent="0.2">
      <c r="A100" s="224" t="s">
        <v>83</v>
      </c>
      <c r="B100" s="225"/>
      <c r="C100" s="225"/>
      <c r="D100" s="225"/>
      <c r="E100" s="225"/>
      <c r="F100" s="225"/>
      <c r="G100" s="225"/>
      <c r="H100" s="226"/>
      <c r="I100" s="4">
        <v>92</v>
      </c>
      <c r="J100" s="11">
        <v>6997000</v>
      </c>
      <c r="K100" s="11">
        <v>6298000</v>
      </c>
      <c r="M100" s="8"/>
    </row>
    <row r="101" spans="1:13" x14ac:dyDescent="0.2">
      <c r="A101" s="219" t="s">
        <v>15</v>
      </c>
      <c r="B101" s="220"/>
      <c r="C101" s="220"/>
      <c r="D101" s="220"/>
      <c r="E101" s="220"/>
      <c r="F101" s="220"/>
      <c r="G101" s="220"/>
      <c r="H101" s="221"/>
      <c r="I101" s="4">
        <v>93</v>
      </c>
      <c r="J101" s="10">
        <f>SUM(J102:J113)</f>
        <v>1125366070.47</v>
      </c>
      <c r="K101" s="10">
        <f>SUM(K102:K113)</f>
        <v>1099496940.3211277</v>
      </c>
      <c r="M101" s="8"/>
    </row>
    <row r="102" spans="1:13" x14ac:dyDescent="0.2">
      <c r="A102" s="224" t="s">
        <v>107</v>
      </c>
      <c r="B102" s="225"/>
      <c r="C102" s="225"/>
      <c r="D102" s="225"/>
      <c r="E102" s="225"/>
      <c r="F102" s="225"/>
      <c r="G102" s="225"/>
      <c r="H102" s="226"/>
      <c r="I102" s="4">
        <v>94</v>
      </c>
      <c r="J102" s="11">
        <v>0</v>
      </c>
      <c r="K102" s="11">
        <v>0</v>
      </c>
      <c r="M102" s="8"/>
    </row>
    <row r="103" spans="1:13" x14ac:dyDescent="0.2">
      <c r="A103" s="224" t="s">
        <v>206</v>
      </c>
      <c r="B103" s="225"/>
      <c r="C103" s="225"/>
      <c r="D103" s="225"/>
      <c r="E103" s="225"/>
      <c r="F103" s="225"/>
      <c r="G103" s="225"/>
      <c r="H103" s="226"/>
      <c r="I103" s="4">
        <v>95</v>
      </c>
      <c r="J103" s="11">
        <v>0</v>
      </c>
      <c r="K103" s="11">
        <v>0</v>
      </c>
      <c r="M103" s="8"/>
    </row>
    <row r="104" spans="1:13" x14ac:dyDescent="0.2">
      <c r="A104" s="224" t="s">
        <v>0</v>
      </c>
      <c r="B104" s="225"/>
      <c r="C104" s="225"/>
      <c r="D104" s="225"/>
      <c r="E104" s="225"/>
      <c r="F104" s="225"/>
      <c r="G104" s="225"/>
      <c r="H104" s="226"/>
      <c r="I104" s="4">
        <v>96</v>
      </c>
      <c r="J104" s="11">
        <v>496251565</v>
      </c>
      <c r="K104" s="11">
        <v>471091741</v>
      </c>
      <c r="M104" s="8"/>
    </row>
    <row r="105" spans="1:13" x14ac:dyDescent="0.2">
      <c r="A105" s="224" t="s">
        <v>207</v>
      </c>
      <c r="B105" s="225"/>
      <c r="C105" s="225"/>
      <c r="D105" s="225"/>
      <c r="E105" s="225"/>
      <c r="F105" s="225"/>
      <c r="G105" s="225"/>
      <c r="H105" s="226"/>
      <c r="I105" s="4">
        <v>97</v>
      </c>
      <c r="J105" s="11">
        <v>2508612</v>
      </c>
      <c r="K105" s="11">
        <v>3155766</v>
      </c>
      <c r="M105" s="8"/>
    </row>
    <row r="106" spans="1:13" x14ac:dyDescent="0.2">
      <c r="A106" s="224" t="s">
        <v>208</v>
      </c>
      <c r="B106" s="225"/>
      <c r="C106" s="225"/>
      <c r="D106" s="225"/>
      <c r="E106" s="225"/>
      <c r="F106" s="225"/>
      <c r="G106" s="225"/>
      <c r="H106" s="226"/>
      <c r="I106" s="4">
        <v>98</v>
      </c>
      <c r="J106" s="11">
        <v>533328778</v>
      </c>
      <c r="K106" s="11">
        <v>546406604.86745</v>
      </c>
      <c r="M106" s="8"/>
    </row>
    <row r="107" spans="1:13" x14ac:dyDescent="0.2">
      <c r="A107" s="224" t="s">
        <v>209</v>
      </c>
      <c r="B107" s="225"/>
      <c r="C107" s="225"/>
      <c r="D107" s="225"/>
      <c r="E107" s="225"/>
      <c r="F107" s="225"/>
      <c r="G107" s="225"/>
      <c r="H107" s="226"/>
      <c r="I107" s="4">
        <v>99</v>
      </c>
      <c r="J107" s="11">
        <v>2400000</v>
      </c>
      <c r="K107" s="11">
        <v>0</v>
      </c>
      <c r="M107" s="8"/>
    </row>
    <row r="108" spans="1:13" x14ac:dyDescent="0.2">
      <c r="A108" s="224" t="s">
        <v>84</v>
      </c>
      <c r="B108" s="225"/>
      <c r="C108" s="225"/>
      <c r="D108" s="225"/>
      <c r="E108" s="225"/>
      <c r="F108" s="225"/>
      <c r="G108" s="225"/>
      <c r="H108" s="226"/>
      <c r="I108" s="4">
        <v>100</v>
      </c>
      <c r="J108" s="11">
        <v>0</v>
      </c>
      <c r="K108" s="11">
        <v>0</v>
      </c>
      <c r="M108" s="8"/>
    </row>
    <row r="109" spans="1:13" x14ac:dyDescent="0.2">
      <c r="A109" s="224" t="s">
        <v>85</v>
      </c>
      <c r="B109" s="225"/>
      <c r="C109" s="225"/>
      <c r="D109" s="225"/>
      <c r="E109" s="225"/>
      <c r="F109" s="225"/>
      <c r="G109" s="225"/>
      <c r="H109" s="226"/>
      <c r="I109" s="4">
        <v>101</v>
      </c>
      <c r="J109" s="11">
        <v>59022620</v>
      </c>
      <c r="K109" s="11">
        <v>55823800</v>
      </c>
      <c r="M109" s="8"/>
    </row>
    <row r="110" spans="1:13" x14ac:dyDescent="0.2">
      <c r="A110" s="224" t="s">
        <v>86</v>
      </c>
      <c r="B110" s="225"/>
      <c r="C110" s="225"/>
      <c r="D110" s="225"/>
      <c r="E110" s="225"/>
      <c r="F110" s="225"/>
      <c r="G110" s="225"/>
      <c r="H110" s="226"/>
      <c r="I110" s="4">
        <v>102</v>
      </c>
      <c r="J110" s="94">
        <v>18697961.77</v>
      </c>
      <c r="K110" s="11">
        <v>9408218</v>
      </c>
      <c r="M110" s="8"/>
    </row>
    <row r="111" spans="1:13" x14ac:dyDescent="0.2">
      <c r="A111" s="224" t="s">
        <v>89</v>
      </c>
      <c r="B111" s="225"/>
      <c r="C111" s="225"/>
      <c r="D111" s="225"/>
      <c r="E111" s="225"/>
      <c r="F111" s="225"/>
      <c r="G111" s="225"/>
      <c r="H111" s="226"/>
      <c r="I111" s="4">
        <v>103</v>
      </c>
      <c r="J111" s="11">
        <v>684698</v>
      </c>
      <c r="K111" s="11">
        <v>681378</v>
      </c>
      <c r="M111" s="8"/>
    </row>
    <row r="112" spans="1:13" x14ac:dyDescent="0.2">
      <c r="A112" s="224" t="s">
        <v>87</v>
      </c>
      <c r="B112" s="225"/>
      <c r="C112" s="225"/>
      <c r="D112" s="225"/>
      <c r="E112" s="225"/>
      <c r="F112" s="225"/>
      <c r="G112" s="225"/>
      <c r="H112" s="226"/>
      <c r="I112" s="4">
        <v>104</v>
      </c>
      <c r="J112" s="11">
        <v>0</v>
      </c>
      <c r="K112" s="11">
        <v>0</v>
      </c>
      <c r="M112" s="8"/>
    </row>
    <row r="113" spans="1:13" x14ac:dyDescent="0.2">
      <c r="A113" s="224" t="s">
        <v>88</v>
      </c>
      <c r="B113" s="225"/>
      <c r="C113" s="225"/>
      <c r="D113" s="225"/>
      <c r="E113" s="225"/>
      <c r="F113" s="225"/>
      <c r="G113" s="225"/>
      <c r="H113" s="226"/>
      <c r="I113" s="4">
        <v>105</v>
      </c>
      <c r="J113" s="11">
        <v>12471835.699999999</v>
      </c>
      <c r="K113" s="11">
        <v>12929432.453677654</v>
      </c>
      <c r="M113" s="8"/>
    </row>
    <row r="114" spans="1:13" x14ac:dyDescent="0.2">
      <c r="A114" s="219" t="s">
        <v>1</v>
      </c>
      <c r="B114" s="220"/>
      <c r="C114" s="220"/>
      <c r="D114" s="220"/>
      <c r="E114" s="220"/>
      <c r="F114" s="220"/>
      <c r="G114" s="220"/>
      <c r="H114" s="221"/>
      <c r="I114" s="4">
        <v>106</v>
      </c>
      <c r="J114" s="11">
        <v>94627921</v>
      </c>
      <c r="K114" s="11">
        <v>103278117.52654199</v>
      </c>
      <c r="M114" s="8"/>
    </row>
    <row r="115" spans="1:13" x14ac:dyDescent="0.2">
      <c r="A115" s="219" t="s">
        <v>19</v>
      </c>
      <c r="B115" s="220"/>
      <c r="C115" s="220"/>
      <c r="D115" s="220"/>
      <c r="E115" s="220"/>
      <c r="F115" s="220"/>
      <c r="G115" s="220"/>
      <c r="H115" s="221"/>
      <c r="I115" s="4">
        <v>107</v>
      </c>
      <c r="J115" s="135">
        <f>J70+J87+J91+J101+J114</f>
        <v>3831722352.4700003</v>
      </c>
      <c r="K115" s="135">
        <f>K70+K87+K91+K101+K114</f>
        <v>3655272308.9999995</v>
      </c>
      <c r="M115" s="8"/>
    </row>
    <row r="116" spans="1:13" x14ac:dyDescent="0.2">
      <c r="A116" s="252" t="s">
        <v>48</v>
      </c>
      <c r="B116" s="253"/>
      <c r="C116" s="253"/>
      <c r="D116" s="253"/>
      <c r="E116" s="253"/>
      <c r="F116" s="253"/>
      <c r="G116" s="253"/>
      <c r="H116" s="254"/>
      <c r="I116" s="5">
        <v>108</v>
      </c>
      <c r="J116" s="12">
        <v>714445958</v>
      </c>
      <c r="K116" s="100">
        <v>783574314.4000001</v>
      </c>
      <c r="M116" s="8"/>
    </row>
    <row r="117" spans="1:13" x14ac:dyDescent="0.2">
      <c r="A117" s="255" t="s">
        <v>270</v>
      </c>
      <c r="B117" s="256"/>
      <c r="C117" s="256"/>
      <c r="D117" s="256"/>
      <c r="E117" s="256"/>
      <c r="F117" s="256"/>
      <c r="G117" s="256"/>
      <c r="H117" s="256"/>
      <c r="I117" s="257"/>
      <c r="J117" s="257"/>
      <c r="K117" s="258"/>
      <c r="M117" s="8"/>
    </row>
    <row r="118" spans="1:13" x14ac:dyDescent="0.2">
      <c r="A118" s="216" t="s">
        <v>153</v>
      </c>
      <c r="B118" s="217"/>
      <c r="C118" s="217"/>
      <c r="D118" s="217"/>
      <c r="E118" s="217"/>
      <c r="F118" s="217"/>
      <c r="G118" s="217"/>
      <c r="H118" s="217"/>
      <c r="I118" s="259"/>
      <c r="J118" s="259"/>
      <c r="K118" s="260"/>
      <c r="M118" s="8"/>
    </row>
    <row r="119" spans="1:13" x14ac:dyDescent="0.2">
      <c r="A119" s="224" t="s">
        <v>3</v>
      </c>
      <c r="B119" s="225"/>
      <c r="C119" s="225"/>
      <c r="D119" s="225"/>
      <c r="E119" s="225"/>
      <c r="F119" s="225"/>
      <c r="G119" s="225"/>
      <c r="H119" s="226"/>
      <c r="I119" s="4">
        <v>109</v>
      </c>
      <c r="J119" s="11">
        <f>J70-J120</f>
        <v>1638002254</v>
      </c>
      <c r="K119" s="11">
        <f>K70-K120</f>
        <v>1633364529.28233</v>
      </c>
      <c r="M119" s="8"/>
    </row>
    <row r="120" spans="1:13" x14ac:dyDescent="0.2">
      <c r="A120" s="245" t="s">
        <v>4</v>
      </c>
      <c r="B120" s="246"/>
      <c r="C120" s="246"/>
      <c r="D120" s="246"/>
      <c r="E120" s="246"/>
      <c r="F120" s="246"/>
      <c r="G120" s="246"/>
      <c r="H120" s="247"/>
      <c r="I120" s="7">
        <v>110</v>
      </c>
      <c r="J120" s="12">
        <f>J86</f>
        <v>34787364</v>
      </c>
      <c r="K120" s="12">
        <f>K86</f>
        <v>32026882</v>
      </c>
      <c r="L120" s="8"/>
      <c r="M120" s="8"/>
    </row>
    <row r="121" spans="1:13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88"/>
      <c r="K121" s="3"/>
      <c r="M121" s="8"/>
    </row>
    <row r="122" spans="1:13" x14ac:dyDescent="0.2">
      <c r="A122" s="248" t="s">
        <v>271</v>
      </c>
      <c r="B122" s="249"/>
      <c r="C122" s="249"/>
      <c r="D122" s="249"/>
      <c r="E122" s="249"/>
      <c r="F122" s="249"/>
      <c r="G122" s="249"/>
      <c r="H122" s="249"/>
      <c r="I122" s="249"/>
      <c r="J122" s="249"/>
      <c r="K122" s="249"/>
    </row>
    <row r="123" spans="1:13" x14ac:dyDescent="0.2">
      <c r="A123" s="250"/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</row>
  </sheetData>
  <mergeCells count="122">
    <mergeCell ref="A120:H120"/>
    <mergeCell ref="A122:K122"/>
    <mergeCell ref="A123:K123"/>
    <mergeCell ref="A116:H116"/>
    <mergeCell ref="A117:K117"/>
    <mergeCell ref="A118:K118"/>
    <mergeCell ref="A119:H119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96:H96"/>
    <mergeCell ref="A97:H97"/>
    <mergeCell ref="A98:H98"/>
    <mergeCell ref="A99:H99"/>
    <mergeCell ref="A92:H92"/>
    <mergeCell ref="A93:H93"/>
    <mergeCell ref="A94:H94"/>
    <mergeCell ref="A95:H95"/>
    <mergeCell ref="A88:H88"/>
    <mergeCell ref="A89:H89"/>
    <mergeCell ref="A90:H90"/>
    <mergeCell ref="A91:H91"/>
    <mergeCell ref="A84:H84"/>
    <mergeCell ref="A85:H85"/>
    <mergeCell ref="A86:H86"/>
    <mergeCell ref="A87:H87"/>
    <mergeCell ref="A80:H80"/>
    <mergeCell ref="A81:H81"/>
    <mergeCell ref="A82:H82"/>
    <mergeCell ref="A83:H83"/>
    <mergeCell ref="A76:H76"/>
    <mergeCell ref="A77:H77"/>
    <mergeCell ref="A78:H78"/>
    <mergeCell ref="A79:H79"/>
    <mergeCell ref="A72:H72"/>
    <mergeCell ref="A73:H73"/>
    <mergeCell ref="A74:H74"/>
    <mergeCell ref="A75:H75"/>
    <mergeCell ref="A68:H68"/>
    <mergeCell ref="A69:K69"/>
    <mergeCell ref="A70:H70"/>
    <mergeCell ref="A71:H71"/>
    <mergeCell ref="A64:H64"/>
    <mergeCell ref="A65:H65"/>
    <mergeCell ref="A66:H66"/>
    <mergeCell ref="A67:H67"/>
    <mergeCell ref="A60:H60"/>
    <mergeCell ref="A61:H61"/>
    <mergeCell ref="A62:H62"/>
    <mergeCell ref="A63:H63"/>
    <mergeCell ref="A56:H56"/>
    <mergeCell ref="A57:H57"/>
    <mergeCell ref="A58:H58"/>
    <mergeCell ref="A59:H59"/>
    <mergeCell ref="A52:H52"/>
    <mergeCell ref="A53:H53"/>
    <mergeCell ref="A54:H54"/>
    <mergeCell ref="A55:H55"/>
    <mergeCell ref="A48:H48"/>
    <mergeCell ref="A49:H49"/>
    <mergeCell ref="A50:H50"/>
    <mergeCell ref="A51:H51"/>
    <mergeCell ref="A44:H44"/>
    <mergeCell ref="A45:H45"/>
    <mergeCell ref="A46:H46"/>
    <mergeCell ref="A47:H47"/>
    <mergeCell ref="A40:H40"/>
    <mergeCell ref="A41:H41"/>
    <mergeCell ref="A42:H42"/>
    <mergeCell ref="A43:H43"/>
    <mergeCell ref="A36:H36"/>
    <mergeCell ref="A37:H37"/>
    <mergeCell ref="A38:H38"/>
    <mergeCell ref="A39:H39"/>
    <mergeCell ref="A32:H32"/>
    <mergeCell ref="A33:H33"/>
    <mergeCell ref="A34:H34"/>
    <mergeCell ref="A35:H35"/>
    <mergeCell ref="A28:H28"/>
    <mergeCell ref="A29:H29"/>
    <mergeCell ref="A30:H30"/>
    <mergeCell ref="A31:H31"/>
    <mergeCell ref="A24:H24"/>
    <mergeCell ref="A25:H25"/>
    <mergeCell ref="A26:H26"/>
    <mergeCell ref="A27:H27"/>
    <mergeCell ref="A20:H20"/>
    <mergeCell ref="A21:H21"/>
    <mergeCell ref="A22:H22"/>
    <mergeCell ref="A23:H23"/>
    <mergeCell ref="A17:H17"/>
    <mergeCell ref="A18:H18"/>
    <mergeCell ref="A19:H19"/>
    <mergeCell ref="A12:H12"/>
    <mergeCell ref="A13:H13"/>
    <mergeCell ref="A14:H14"/>
    <mergeCell ref="A15:H15"/>
    <mergeCell ref="A11:H11"/>
    <mergeCell ref="A4:K4"/>
    <mergeCell ref="A5:H5"/>
    <mergeCell ref="A6:H6"/>
    <mergeCell ref="A7:K7"/>
    <mergeCell ref="A16:H16"/>
    <mergeCell ref="A3:K3"/>
    <mergeCell ref="A8:H8"/>
    <mergeCell ref="A9:H9"/>
    <mergeCell ref="A1:K1"/>
    <mergeCell ref="A2:K2"/>
    <mergeCell ref="A10:H10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73:K78 J8:K68 J71:K71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showGridLines="0" zoomScale="110" zoomScaleNormal="110" zoomScaleSheetLayoutView="110" workbookViewId="0">
      <selection sqref="A1:M1"/>
    </sheetView>
  </sheetViews>
  <sheetFormatPr defaultRowHeight="12.75" x14ac:dyDescent="0.2"/>
  <cols>
    <col min="7" max="7" width="12.5703125" customWidth="1"/>
    <col min="8" max="8" width="9.5703125" customWidth="1"/>
    <col min="9" max="9" width="6" customWidth="1"/>
    <col min="10" max="10" width="10.85546875" bestFit="1" customWidth="1"/>
    <col min="11" max="11" width="11.140625" customWidth="1"/>
    <col min="12" max="12" width="10.85546875" bestFit="1" customWidth="1"/>
    <col min="13" max="13" width="10.7109375" customWidth="1"/>
    <col min="14" max="14" width="11.28515625" style="123" customWidth="1"/>
    <col min="15" max="15" width="12.140625" style="123" customWidth="1"/>
    <col min="16" max="16" width="13" style="123" customWidth="1"/>
    <col min="17" max="17" width="9.140625" style="123" customWidth="1"/>
    <col min="18" max="18" width="10" style="124" customWidth="1"/>
    <col min="19" max="19" width="11.5703125" style="124" customWidth="1"/>
    <col min="20" max="20" width="6.5703125" style="124" customWidth="1"/>
    <col min="21" max="21" width="6.42578125" style="124" customWidth="1"/>
    <col min="22" max="22" width="9.140625" style="123"/>
  </cols>
  <sheetData>
    <row r="1" spans="1:22" ht="17.25" customHeight="1" x14ac:dyDescent="0.2">
      <c r="A1" s="222" t="s">
        <v>127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22" ht="12.75" customHeight="1" x14ac:dyDescent="0.2">
      <c r="A2" s="223" t="s">
        <v>322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22" x14ac:dyDescent="0.2">
      <c r="A3" s="61"/>
      <c r="B3" s="66"/>
      <c r="C3" s="66"/>
      <c r="D3" s="66"/>
      <c r="E3" s="66"/>
      <c r="F3" s="66"/>
      <c r="G3" s="66"/>
      <c r="H3" s="66"/>
      <c r="I3" s="66"/>
      <c r="J3" s="66"/>
      <c r="K3" s="66"/>
      <c r="L3" s="13"/>
      <c r="M3" s="13"/>
    </row>
    <row r="4" spans="1:22" ht="12.75" customHeight="1" x14ac:dyDescent="0.2">
      <c r="A4" s="267" t="s">
        <v>313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9"/>
    </row>
    <row r="5" spans="1:22" ht="35.25" thickBot="1" x14ac:dyDescent="0.25">
      <c r="A5" s="261" t="s">
        <v>50</v>
      </c>
      <c r="B5" s="261"/>
      <c r="C5" s="261"/>
      <c r="D5" s="261"/>
      <c r="E5" s="261"/>
      <c r="F5" s="261"/>
      <c r="G5" s="261"/>
      <c r="H5" s="261"/>
      <c r="I5" s="62" t="s">
        <v>242</v>
      </c>
      <c r="J5" s="262" t="s">
        <v>278</v>
      </c>
      <c r="K5" s="263"/>
      <c r="L5" s="262" t="s">
        <v>279</v>
      </c>
      <c r="M5" s="263"/>
    </row>
    <row r="6" spans="1:22" ht="13.5" thickBot="1" x14ac:dyDescent="0.25">
      <c r="A6" s="264"/>
      <c r="B6" s="265"/>
      <c r="C6" s="265"/>
      <c r="D6" s="265"/>
      <c r="E6" s="265"/>
      <c r="F6" s="265"/>
      <c r="G6" s="265"/>
      <c r="H6" s="266"/>
      <c r="I6" s="85"/>
      <c r="J6" s="128" t="s">
        <v>274</v>
      </c>
      <c r="K6" s="129" t="s">
        <v>275</v>
      </c>
      <c r="L6" s="128" t="s">
        <v>274</v>
      </c>
      <c r="M6" s="129" t="s">
        <v>275</v>
      </c>
    </row>
    <row r="7" spans="1:22" x14ac:dyDescent="0.2">
      <c r="A7" s="233">
        <v>1</v>
      </c>
      <c r="B7" s="233"/>
      <c r="C7" s="233"/>
      <c r="D7" s="233"/>
      <c r="E7" s="233"/>
      <c r="F7" s="233"/>
      <c r="G7" s="233"/>
      <c r="H7" s="233"/>
      <c r="I7" s="64">
        <v>2</v>
      </c>
      <c r="J7" s="63">
        <v>3</v>
      </c>
      <c r="K7" s="63">
        <v>4</v>
      </c>
      <c r="L7" s="63">
        <v>5</v>
      </c>
      <c r="M7" s="63">
        <v>6</v>
      </c>
    </row>
    <row r="8" spans="1:22" x14ac:dyDescent="0.2">
      <c r="A8" s="216" t="s">
        <v>20</v>
      </c>
      <c r="B8" s="217"/>
      <c r="C8" s="217"/>
      <c r="D8" s="217"/>
      <c r="E8" s="217"/>
      <c r="F8" s="217"/>
      <c r="G8" s="217"/>
      <c r="H8" s="218"/>
      <c r="I8" s="6">
        <v>111</v>
      </c>
      <c r="J8" s="15">
        <f>SUM(J9:J10)</f>
        <v>3708378610</v>
      </c>
      <c r="K8" s="15">
        <f>SUM(K9:K10)</f>
        <v>952078374</v>
      </c>
      <c r="L8" s="15">
        <f>SUM(L9:L10)</f>
        <v>3694977554.6862798</v>
      </c>
      <c r="M8" s="15">
        <f>SUM(M9:M10)</f>
        <v>940937103.26315975</v>
      </c>
      <c r="N8" s="115"/>
      <c r="O8" s="115"/>
      <c r="P8" s="115"/>
      <c r="Q8" s="115"/>
      <c r="R8" s="125"/>
      <c r="S8" s="125"/>
      <c r="T8" s="125"/>
      <c r="U8" s="125"/>
      <c r="V8" s="125"/>
    </row>
    <row r="9" spans="1:22" x14ac:dyDescent="0.2">
      <c r="A9" s="219" t="s">
        <v>125</v>
      </c>
      <c r="B9" s="220"/>
      <c r="C9" s="220"/>
      <c r="D9" s="220"/>
      <c r="E9" s="220"/>
      <c r="F9" s="220"/>
      <c r="G9" s="220"/>
      <c r="H9" s="221"/>
      <c r="I9" s="4">
        <v>112</v>
      </c>
      <c r="J9" s="11">
        <v>3625161695</v>
      </c>
      <c r="K9" s="11">
        <v>934871501</v>
      </c>
      <c r="L9" s="11">
        <v>3626666306.6862798</v>
      </c>
      <c r="M9" s="11">
        <v>935711005.26315975</v>
      </c>
      <c r="N9" s="115"/>
      <c r="O9" s="115"/>
      <c r="P9" s="115"/>
      <c r="R9" s="125"/>
      <c r="S9" s="125"/>
      <c r="T9" s="125"/>
      <c r="U9" s="125"/>
    </row>
    <row r="10" spans="1:22" x14ac:dyDescent="0.2">
      <c r="A10" s="219" t="s">
        <v>93</v>
      </c>
      <c r="B10" s="220"/>
      <c r="C10" s="220"/>
      <c r="D10" s="220"/>
      <c r="E10" s="220"/>
      <c r="F10" s="220"/>
      <c r="G10" s="220"/>
      <c r="H10" s="221"/>
      <c r="I10" s="4">
        <v>113</v>
      </c>
      <c r="J10" s="11">
        <v>83216915</v>
      </c>
      <c r="K10" s="11">
        <v>17206873</v>
      </c>
      <c r="L10" s="11">
        <v>68311248</v>
      </c>
      <c r="M10" s="11">
        <v>5226098</v>
      </c>
      <c r="N10" s="115"/>
      <c r="O10" s="115"/>
      <c r="P10" s="115"/>
      <c r="R10" s="125"/>
      <c r="S10" s="125"/>
      <c r="T10" s="125"/>
      <c r="U10" s="125"/>
    </row>
    <row r="11" spans="1:22" x14ac:dyDescent="0.2">
      <c r="A11" s="219" t="s">
        <v>7</v>
      </c>
      <c r="B11" s="220"/>
      <c r="C11" s="220"/>
      <c r="D11" s="220"/>
      <c r="E11" s="220"/>
      <c r="F11" s="220"/>
      <c r="G11" s="220"/>
      <c r="H11" s="221"/>
      <c r="I11" s="4">
        <v>114</v>
      </c>
      <c r="J11" s="10">
        <f>J12+J13+J17+J21+J22+J23+J26+J27</f>
        <v>3545807615.2480941</v>
      </c>
      <c r="K11" s="10">
        <f>K12+K13+K17+K21+K22+K23+K26+K27</f>
        <v>984812778.59809422</v>
      </c>
      <c r="L11" s="10">
        <f>L12+L13+L17+L21+L22+L23+L26+L27</f>
        <v>3601312091.7487659</v>
      </c>
      <c r="M11" s="10">
        <f>M12+M13+M17+M21+M22+M23+M26+M27</f>
        <v>968240898.77523673</v>
      </c>
      <c r="N11" s="115"/>
      <c r="O11" s="115"/>
      <c r="P11" s="115"/>
      <c r="R11" s="125"/>
      <c r="S11" s="125"/>
      <c r="T11" s="125"/>
      <c r="U11" s="125"/>
    </row>
    <row r="12" spans="1:22" x14ac:dyDescent="0.2">
      <c r="A12" s="219" t="s">
        <v>94</v>
      </c>
      <c r="B12" s="220"/>
      <c r="C12" s="220"/>
      <c r="D12" s="220"/>
      <c r="E12" s="220"/>
      <c r="F12" s="220"/>
      <c r="G12" s="220"/>
      <c r="H12" s="221"/>
      <c r="I12" s="4">
        <v>115</v>
      </c>
      <c r="J12" s="11">
        <v>-25889237</v>
      </c>
      <c r="K12" s="11">
        <v>24778532</v>
      </c>
      <c r="L12" s="11">
        <v>51503557.324615203</v>
      </c>
      <c r="M12" s="11">
        <v>54727912.324615203</v>
      </c>
      <c r="N12" s="115"/>
      <c r="O12" s="115"/>
      <c r="P12" s="115"/>
      <c r="R12" s="125"/>
      <c r="S12" s="125"/>
      <c r="T12" s="125"/>
      <c r="U12" s="125"/>
    </row>
    <row r="13" spans="1:22" x14ac:dyDescent="0.2">
      <c r="A13" s="219" t="s">
        <v>16</v>
      </c>
      <c r="B13" s="220"/>
      <c r="C13" s="220"/>
      <c r="D13" s="220"/>
      <c r="E13" s="220"/>
      <c r="F13" s="220"/>
      <c r="G13" s="220"/>
      <c r="H13" s="221"/>
      <c r="I13" s="4">
        <v>116</v>
      </c>
      <c r="J13" s="10">
        <f>SUM(J14:J16)</f>
        <v>2346862075.2480941</v>
      </c>
      <c r="K13" s="10">
        <f>SUM(K14:K16)</f>
        <v>583871348.24809408</v>
      </c>
      <c r="L13" s="10">
        <f>SUM(L14:L16)</f>
        <v>2314710226.5036979</v>
      </c>
      <c r="M13" s="10">
        <f>SUM(M14:M16)</f>
        <v>585744220.4788295</v>
      </c>
      <c r="N13" s="115"/>
      <c r="O13" s="115"/>
      <c r="P13" s="115"/>
      <c r="R13" s="125"/>
      <c r="S13" s="125"/>
      <c r="T13" s="125"/>
      <c r="U13" s="125"/>
    </row>
    <row r="14" spans="1:22" x14ac:dyDescent="0.2">
      <c r="A14" s="224" t="s">
        <v>121</v>
      </c>
      <c r="B14" s="225"/>
      <c r="C14" s="225"/>
      <c r="D14" s="225"/>
      <c r="E14" s="225"/>
      <c r="F14" s="225"/>
      <c r="G14" s="225"/>
      <c r="H14" s="226"/>
      <c r="I14" s="4">
        <v>117</v>
      </c>
      <c r="J14" s="11">
        <v>1277708588</v>
      </c>
      <c r="K14" s="11">
        <v>312072972</v>
      </c>
      <c r="L14" s="11">
        <v>1236106240</v>
      </c>
      <c r="M14" s="11">
        <v>283081357</v>
      </c>
      <c r="N14" s="115"/>
      <c r="O14" s="115"/>
      <c r="P14" s="115"/>
      <c r="R14" s="125"/>
      <c r="S14" s="125"/>
      <c r="T14" s="125"/>
      <c r="U14" s="125"/>
    </row>
    <row r="15" spans="1:22" x14ac:dyDescent="0.2">
      <c r="A15" s="224" t="s">
        <v>122</v>
      </c>
      <c r="B15" s="225"/>
      <c r="C15" s="225"/>
      <c r="D15" s="225"/>
      <c r="E15" s="225"/>
      <c r="F15" s="225"/>
      <c r="G15" s="225"/>
      <c r="H15" s="226"/>
      <c r="I15" s="4">
        <v>118</v>
      </c>
      <c r="J15" s="11">
        <v>515664746.24809402</v>
      </c>
      <c r="K15" s="11">
        <v>127302996.24809402</v>
      </c>
      <c r="L15" s="11">
        <v>528639188.50369799</v>
      </c>
      <c r="M15" s="11">
        <v>133507463.4788295</v>
      </c>
      <c r="N15" s="115"/>
      <c r="O15" s="115"/>
      <c r="P15" s="115"/>
      <c r="R15" s="125"/>
      <c r="S15" s="125"/>
      <c r="T15" s="125"/>
      <c r="U15" s="125"/>
    </row>
    <row r="16" spans="1:22" x14ac:dyDescent="0.2">
      <c r="A16" s="224" t="s">
        <v>52</v>
      </c>
      <c r="B16" s="225"/>
      <c r="C16" s="225"/>
      <c r="D16" s="225"/>
      <c r="E16" s="225"/>
      <c r="F16" s="225"/>
      <c r="G16" s="225"/>
      <c r="H16" s="226"/>
      <c r="I16" s="4">
        <v>119</v>
      </c>
      <c r="J16" s="11">
        <v>553488741</v>
      </c>
      <c r="K16" s="11">
        <v>144495380</v>
      </c>
      <c r="L16" s="11">
        <v>549964798</v>
      </c>
      <c r="M16" s="11">
        <v>169155400</v>
      </c>
      <c r="N16" s="115"/>
      <c r="O16" s="115"/>
      <c r="P16" s="115"/>
      <c r="R16" s="125"/>
      <c r="S16" s="125"/>
      <c r="T16" s="125"/>
      <c r="U16" s="125"/>
    </row>
    <row r="17" spans="1:21" x14ac:dyDescent="0.2">
      <c r="A17" s="219" t="s">
        <v>17</v>
      </c>
      <c r="B17" s="220"/>
      <c r="C17" s="220"/>
      <c r="D17" s="220"/>
      <c r="E17" s="220"/>
      <c r="F17" s="220"/>
      <c r="G17" s="220"/>
      <c r="H17" s="221"/>
      <c r="I17" s="4">
        <v>120</v>
      </c>
      <c r="J17" s="10">
        <f>SUM(J18:J20)</f>
        <v>718177465</v>
      </c>
      <c r="K17" s="10">
        <f>SUM(K18:K20)</f>
        <v>175252546.35000011</v>
      </c>
      <c r="L17" s="10">
        <f>SUM(L18:L20)</f>
        <v>720698292</v>
      </c>
      <c r="M17" s="10">
        <f>SUM(M18:M20)</f>
        <v>168986059</v>
      </c>
      <c r="N17" s="115"/>
      <c r="O17" s="115"/>
      <c r="P17" s="115"/>
      <c r="R17" s="125"/>
      <c r="S17" s="125"/>
      <c r="T17" s="125"/>
      <c r="U17" s="125"/>
    </row>
    <row r="18" spans="1:21" x14ac:dyDescent="0.2">
      <c r="A18" s="224" t="s">
        <v>53</v>
      </c>
      <c r="B18" s="225"/>
      <c r="C18" s="225"/>
      <c r="D18" s="225"/>
      <c r="E18" s="225"/>
      <c r="F18" s="225"/>
      <c r="G18" s="225"/>
      <c r="H18" s="226"/>
      <c r="I18" s="4">
        <v>121</v>
      </c>
      <c r="J18" s="11">
        <v>435784020.0130412</v>
      </c>
      <c r="K18" s="11">
        <v>93966409.29011941</v>
      </c>
      <c r="L18" s="11">
        <v>436406334.00099999</v>
      </c>
      <c r="M18" s="11">
        <v>90303336.839567125</v>
      </c>
      <c r="N18" s="126"/>
      <c r="O18" s="126"/>
      <c r="P18" s="115"/>
      <c r="R18" s="125"/>
      <c r="S18" s="125"/>
      <c r="T18" s="125"/>
      <c r="U18" s="125"/>
    </row>
    <row r="19" spans="1:21" x14ac:dyDescent="0.2">
      <c r="A19" s="224" t="s">
        <v>54</v>
      </c>
      <c r="B19" s="225"/>
      <c r="C19" s="225"/>
      <c r="D19" s="225"/>
      <c r="E19" s="225"/>
      <c r="F19" s="225"/>
      <c r="G19" s="225"/>
      <c r="H19" s="226"/>
      <c r="I19" s="4">
        <v>122</v>
      </c>
      <c r="J19" s="11">
        <v>182654020.46726385</v>
      </c>
      <c r="K19" s="11">
        <v>53111740.283737287</v>
      </c>
      <c r="L19" s="11">
        <v>186869836.93900001</v>
      </c>
      <c r="M19" s="11">
        <v>51603107.338492781</v>
      </c>
      <c r="N19" s="115"/>
      <c r="O19" s="115"/>
      <c r="P19" s="115"/>
      <c r="R19" s="125"/>
      <c r="S19" s="125"/>
      <c r="T19" s="125"/>
      <c r="U19" s="125"/>
    </row>
    <row r="20" spans="1:21" x14ac:dyDescent="0.2">
      <c r="A20" s="224" t="s">
        <v>55</v>
      </c>
      <c r="B20" s="225"/>
      <c r="C20" s="225"/>
      <c r="D20" s="225"/>
      <c r="E20" s="225"/>
      <c r="F20" s="225"/>
      <c r="G20" s="225"/>
      <c r="H20" s="226"/>
      <c r="I20" s="4">
        <v>123</v>
      </c>
      <c r="J20" s="11">
        <v>99739424.519694969</v>
      </c>
      <c r="K20" s="11">
        <v>28174396.776143402</v>
      </c>
      <c r="L20" s="11">
        <v>97422121.060000002</v>
      </c>
      <c r="M20" s="11">
        <v>27079614.821940094</v>
      </c>
      <c r="N20" s="115"/>
      <c r="O20" s="115"/>
      <c r="P20" s="115"/>
      <c r="R20" s="125"/>
      <c r="S20" s="125"/>
      <c r="T20" s="125"/>
      <c r="U20" s="125"/>
    </row>
    <row r="21" spans="1:21" x14ac:dyDescent="0.2">
      <c r="A21" s="219" t="s">
        <v>95</v>
      </c>
      <c r="B21" s="220"/>
      <c r="C21" s="220"/>
      <c r="D21" s="220"/>
      <c r="E21" s="220"/>
      <c r="F21" s="220"/>
      <c r="G21" s="220"/>
      <c r="H21" s="221"/>
      <c r="I21" s="4">
        <v>124</v>
      </c>
      <c r="J21" s="11">
        <v>157489065</v>
      </c>
      <c r="K21" s="11">
        <v>39527449</v>
      </c>
      <c r="L21" s="11">
        <v>152668911.92045301</v>
      </c>
      <c r="M21" s="11">
        <v>37827098.971792012</v>
      </c>
      <c r="N21" s="115"/>
      <c r="O21" s="115"/>
      <c r="P21" s="115"/>
      <c r="R21" s="125"/>
      <c r="S21" s="125"/>
      <c r="T21" s="125"/>
      <c r="U21" s="125"/>
    </row>
    <row r="22" spans="1:21" x14ac:dyDescent="0.2">
      <c r="A22" s="219" t="s">
        <v>96</v>
      </c>
      <c r="B22" s="220"/>
      <c r="C22" s="220"/>
      <c r="D22" s="220"/>
      <c r="E22" s="220"/>
      <c r="F22" s="220"/>
      <c r="G22" s="220"/>
      <c r="H22" s="221"/>
      <c r="I22" s="4">
        <v>125</v>
      </c>
      <c r="J22" s="11">
        <v>213420932</v>
      </c>
      <c r="K22" s="11">
        <v>70896388</v>
      </c>
      <c r="L22" s="11">
        <v>249488347</v>
      </c>
      <c r="M22" s="11">
        <v>71545596</v>
      </c>
      <c r="N22" s="115"/>
      <c r="O22" s="115"/>
      <c r="P22" s="115"/>
      <c r="R22" s="125"/>
      <c r="S22" s="125"/>
      <c r="T22" s="125"/>
      <c r="U22" s="125"/>
    </row>
    <row r="23" spans="1:21" x14ac:dyDescent="0.2">
      <c r="A23" s="219" t="s">
        <v>18</v>
      </c>
      <c r="B23" s="220"/>
      <c r="C23" s="220"/>
      <c r="D23" s="220"/>
      <c r="E23" s="220"/>
      <c r="F23" s="220"/>
      <c r="G23" s="220"/>
      <c r="H23" s="221"/>
      <c r="I23" s="4">
        <v>126</v>
      </c>
      <c r="J23" s="10">
        <f>SUM(J24:J25)</f>
        <v>61565811</v>
      </c>
      <c r="K23" s="10">
        <f>SUM(K24:K25)</f>
        <v>50451895</v>
      </c>
      <c r="L23" s="10">
        <f>SUM(L24:L25)</f>
        <v>51107288</v>
      </c>
      <c r="M23" s="10">
        <f>SUM(M24:M25)</f>
        <v>29410237</v>
      </c>
      <c r="N23" s="115"/>
      <c r="O23" s="115"/>
      <c r="P23" s="115"/>
      <c r="R23" s="125"/>
      <c r="S23" s="125"/>
      <c r="T23" s="125"/>
      <c r="U23" s="125"/>
    </row>
    <row r="24" spans="1:21" x14ac:dyDescent="0.2">
      <c r="A24" s="224" t="s">
        <v>112</v>
      </c>
      <c r="B24" s="225"/>
      <c r="C24" s="225"/>
      <c r="D24" s="225"/>
      <c r="E24" s="225"/>
      <c r="F24" s="225"/>
      <c r="G24" s="225"/>
      <c r="H24" s="226"/>
      <c r="I24" s="4">
        <v>127</v>
      </c>
      <c r="J24" s="11">
        <v>48393035</v>
      </c>
      <c r="K24" s="11">
        <v>48393035</v>
      </c>
      <c r="L24" s="11">
        <v>20100000</v>
      </c>
      <c r="M24" s="11">
        <v>20100000</v>
      </c>
      <c r="N24" s="115"/>
      <c r="O24" s="115"/>
      <c r="P24" s="115"/>
      <c r="R24" s="125"/>
      <c r="S24" s="125"/>
      <c r="T24" s="125"/>
      <c r="U24" s="125"/>
    </row>
    <row r="25" spans="1:21" x14ac:dyDescent="0.2">
      <c r="A25" s="224" t="s">
        <v>113</v>
      </c>
      <c r="B25" s="225"/>
      <c r="C25" s="225"/>
      <c r="D25" s="225"/>
      <c r="E25" s="225"/>
      <c r="F25" s="225"/>
      <c r="G25" s="225"/>
      <c r="H25" s="226"/>
      <c r="I25" s="4">
        <v>128</v>
      </c>
      <c r="J25" s="11">
        <v>13172776</v>
      </c>
      <c r="K25" s="11">
        <v>2058860</v>
      </c>
      <c r="L25" s="11">
        <v>31007288</v>
      </c>
      <c r="M25" s="11">
        <v>9310237</v>
      </c>
      <c r="N25" s="115"/>
      <c r="O25" s="115"/>
      <c r="P25" s="115"/>
      <c r="R25" s="125"/>
      <c r="S25" s="125"/>
      <c r="T25" s="125"/>
      <c r="U25" s="125"/>
    </row>
    <row r="26" spans="1:21" x14ac:dyDescent="0.2">
      <c r="A26" s="219" t="s">
        <v>97</v>
      </c>
      <c r="B26" s="220"/>
      <c r="C26" s="220"/>
      <c r="D26" s="220"/>
      <c r="E26" s="220"/>
      <c r="F26" s="220"/>
      <c r="G26" s="220"/>
      <c r="H26" s="221"/>
      <c r="I26" s="4">
        <v>129</v>
      </c>
      <c r="J26" s="11">
        <v>5922865</v>
      </c>
      <c r="K26" s="11">
        <v>5249557</v>
      </c>
      <c r="L26" s="11">
        <v>15573299</v>
      </c>
      <c r="M26" s="11">
        <v>8126733</v>
      </c>
      <c r="N26" s="115"/>
      <c r="O26" s="115"/>
      <c r="P26" s="115"/>
      <c r="R26" s="125"/>
      <c r="S26" s="125"/>
      <c r="T26" s="125"/>
      <c r="U26" s="125"/>
    </row>
    <row r="27" spans="1:21" x14ac:dyDescent="0.2">
      <c r="A27" s="219" t="s">
        <v>41</v>
      </c>
      <c r="B27" s="220"/>
      <c r="C27" s="220"/>
      <c r="D27" s="220"/>
      <c r="E27" s="220"/>
      <c r="F27" s="220"/>
      <c r="G27" s="220"/>
      <c r="H27" s="221"/>
      <c r="I27" s="4">
        <v>130</v>
      </c>
      <c r="J27" s="11">
        <v>68258639</v>
      </c>
      <c r="K27" s="11">
        <v>34785063</v>
      </c>
      <c r="L27" s="11">
        <v>45562170</v>
      </c>
      <c r="M27" s="11">
        <v>11873042</v>
      </c>
      <c r="N27" s="115"/>
      <c r="O27" s="115"/>
      <c r="P27" s="115"/>
      <c r="R27" s="125"/>
      <c r="S27" s="125"/>
      <c r="T27" s="125"/>
      <c r="U27" s="125"/>
    </row>
    <row r="28" spans="1:21" x14ac:dyDescent="0.2">
      <c r="A28" s="219" t="s">
        <v>177</v>
      </c>
      <c r="B28" s="220"/>
      <c r="C28" s="220"/>
      <c r="D28" s="220"/>
      <c r="E28" s="220"/>
      <c r="F28" s="220"/>
      <c r="G28" s="220"/>
      <c r="H28" s="221"/>
      <c r="I28" s="4">
        <v>131</v>
      </c>
      <c r="J28" s="10">
        <f>SUM(J29:J33)</f>
        <v>47877829</v>
      </c>
      <c r="K28" s="10">
        <f>SUM(K29:K33)</f>
        <v>14341407</v>
      </c>
      <c r="L28" s="10">
        <f>SUM(L29:L33)</f>
        <v>38065425</v>
      </c>
      <c r="M28" s="10">
        <f>SUM(M29:M33)</f>
        <v>-4454254</v>
      </c>
      <c r="N28" s="115"/>
      <c r="O28" s="115"/>
      <c r="P28" s="115"/>
      <c r="R28" s="125"/>
      <c r="S28" s="125"/>
      <c r="T28" s="125"/>
      <c r="U28" s="125"/>
    </row>
    <row r="29" spans="1:21" x14ac:dyDescent="0.2">
      <c r="A29" s="219" t="s">
        <v>315</v>
      </c>
      <c r="B29" s="220"/>
      <c r="C29" s="220"/>
      <c r="D29" s="220"/>
      <c r="E29" s="220"/>
      <c r="F29" s="220"/>
      <c r="G29" s="220"/>
      <c r="H29" s="221"/>
      <c r="I29" s="4">
        <v>132</v>
      </c>
      <c r="J29" s="11">
        <v>0</v>
      </c>
      <c r="K29" s="11">
        <v>0</v>
      </c>
      <c r="L29" s="11">
        <v>717969</v>
      </c>
      <c r="M29" s="11">
        <v>717969</v>
      </c>
      <c r="N29" s="115"/>
      <c r="O29" s="115"/>
      <c r="P29" s="115"/>
      <c r="R29" s="125"/>
      <c r="S29" s="125"/>
      <c r="T29" s="125"/>
      <c r="U29" s="125"/>
    </row>
    <row r="30" spans="1:21" x14ac:dyDescent="0.2">
      <c r="A30" s="219" t="s">
        <v>318</v>
      </c>
      <c r="B30" s="220"/>
      <c r="C30" s="220"/>
      <c r="D30" s="220"/>
      <c r="E30" s="220"/>
      <c r="F30" s="220"/>
      <c r="G30" s="220"/>
      <c r="H30" s="221"/>
      <c r="I30" s="4">
        <v>133</v>
      </c>
      <c r="J30" s="11">
        <v>46951129</v>
      </c>
      <c r="K30" s="11">
        <v>14413960</v>
      </c>
      <c r="L30" s="11">
        <v>37192337</v>
      </c>
      <c r="M30" s="11">
        <v>-5186545</v>
      </c>
      <c r="N30" s="115"/>
      <c r="O30" s="115"/>
      <c r="P30" s="115"/>
      <c r="R30" s="125"/>
      <c r="S30" s="125"/>
      <c r="T30" s="125"/>
      <c r="U30" s="125"/>
    </row>
    <row r="31" spans="1:21" x14ac:dyDescent="0.2">
      <c r="A31" s="219" t="s">
        <v>114</v>
      </c>
      <c r="B31" s="220"/>
      <c r="C31" s="220"/>
      <c r="D31" s="220"/>
      <c r="E31" s="220"/>
      <c r="F31" s="220"/>
      <c r="G31" s="220"/>
      <c r="H31" s="221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115"/>
      <c r="O31" s="115"/>
      <c r="P31" s="115"/>
      <c r="R31" s="125"/>
      <c r="S31" s="125"/>
      <c r="T31" s="125"/>
      <c r="U31" s="125"/>
    </row>
    <row r="32" spans="1:21" x14ac:dyDescent="0.2">
      <c r="A32" s="219" t="s">
        <v>187</v>
      </c>
      <c r="B32" s="220"/>
      <c r="C32" s="220"/>
      <c r="D32" s="220"/>
      <c r="E32" s="220"/>
      <c r="F32" s="220"/>
      <c r="G32" s="220"/>
      <c r="H32" s="221"/>
      <c r="I32" s="4">
        <v>135</v>
      </c>
      <c r="J32" s="11">
        <v>926700</v>
      </c>
      <c r="K32" s="11">
        <v>-72553</v>
      </c>
      <c r="L32" s="11">
        <v>155119</v>
      </c>
      <c r="M32" s="11">
        <v>14322</v>
      </c>
      <c r="N32" s="115"/>
      <c r="O32" s="115"/>
      <c r="P32" s="115"/>
      <c r="R32" s="125"/>
      <c r="S32" s="125"/>
      <c r="T32" s="125"/>
      <c r="U32" s="125"/>
    </row>
    <row r="33" spans="1:21" x14ac:dyDescent="0.2">
      <c r="A33" s="219" t="s">
        <v>115</v>
      </c>
      <c r="B33" s="220"/>
      <c r="C33" s="220"/>
      <c r="D33" s="220"/>
      <c r="E33" s="220"/>
      <c r="F33" s="220"/>
      <c r="G33" s="220"/>
      <c r="H33" s="221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115"/>
      <c r="O33" s="115"/>
      <c r="P33" s="115"/>
      <c r="R33" s="125"/>
      <c r="S33" s="125"/>
      <c r="T33" s="125"/>
      <c r="U33" s="125"/>
    </row>
    <row r="34" spans="1:21" x14ac:dyDescent="0.2">
      <c r="A34" s="219" t="s">
        <v>178</v>
      </c>
      <c r="B34" s="220"/>
      <c r="C34" s="220"/>
      <c r="D34" s="220"/>
      <c r="E34" s="220"/>
      <c r="F34" s="220"/>
      <c r="G34" s="220"/>
      <c r="H34" s="221"/>
      <c r="I34" s="4">
        <v>137</v>
      </c>
      <c r="J34" s="10">
        <f>SUM(J35:J38)</f>
        <v>148448430</v>
      </c>
      <c r="K34" s="10">
        <f>SUM(K35:K38)</f>
        <v>38157423</v>
      </c>
      <c r="L34" s="10">
        <f>SUM(L35:L38)</f>
        <v>105638899</v>
      </c>
      <c r="M34" s="10">
        <f>SUM(M35:M38)</f>
        <v>18977613</v>
      </c>
      <c r="N34" s="115"/>
      <c r="O34" s="115"/>
      <c r="P34" s="115"/>
      <c r="R34" s="125"/>
      <c r="S34" s="125"/>
      <c r="T34" s="125"/>
      <c r="U34" s="125"/>
    </row>
    <row r="35" spans="1:21" x14ac:dyDescent="0.2">
      <c r="A35" s="219" t="s">
        <v>56</v>
      </c>
      <c r="B35" s="220"/>
      <c r="C35" s="220"/>
      <c r="D35" s="220"/>
      <c r="E35" s="220"/>
      <c r="F35" s="220"/>
      <c r="G35" s="220"/>
      <c r="H35" s="221"/>
      <c r="I35" s="4">
        <v>138</v>
      </c>
      <c r="J35" s="11">
        <v>0</v>
      </c>
      <c r="K35" s="11">
        <v>0</v>
      </c>
      <c r="L35" s="11">
        <v>648608</v>
      </c>
      <c r="M35" s="11">
        <v>648608</v>
      </c>
      <c r="N35" s="115"/>
      <c r="O35" s="115"/>
      <c r="P35" s="115"/>
      <c r="R35" s="125"/>
      <c r="S35" s="125"/>
      <c r="T35" s="125"/>
      <c r="U35" s="125"/>
    </row>
    <row r="36" spans="1:21" x14ac:dyDescent="0.2">
      <c r="A36" s="219" t="s">
        <v>319</v>
      </c>
      <c r="B36" s="220"/>
      <c r="C36" s="220"/>
      <c r="D36" s="220"/>
      <c r="E36" s="220"/>
      <c r="F36" s="220"/>
      <c r="G36" s="220"/>
      <c r="H36" s="221"/>
      <c r="I36" s="4">
        <v>139</v>
      </c>
      <c r="J36" s="11">
        <v>138884512</v>
      </c>
      <c r="K36" s="11">
        <v>35210146</v>
      </c>
      <c r="L36" s="11">
        <v>101522380</v>
      </c>
      <c r="M36" s="11">
        <v>15094923</v>
      </c>
      <c r="N36" s="115"/>
      <c r="O36" s="115"/>
      <c r="P36" s="115"/>
      <c r="R36" s="125"/>
      <c r="S36" s="125"/>
      <c r="T36" s="125"/>
      <c r="U36" s="125"/>
    </row>
    <row r="37" spans="1:21" x14ac:dyDescent="0.2">
      <c r="A37" s="219" t="s">
        <v>188</v>
      </c>
      <c r="B37" s="220"/>
      <c r="C37" s="220"/>
      <c r="D37" s="220"/>
      <c r="E37" s="220"/>
      <c r="F37" s="220"/>
      <c r="G37" s="220"/>
      <c r="H37" s="221"/>
      <c r="I37" s="4">
        <v>140</v>
      </c>
      <c r="J37" s="11">
        <v>9563918</v>
      </c>
      <c r="K37" s="11">
        <v>2947277</v>
      </c>
      <c r="L37" s="11">
        <v>3467911</v>
      </c>
      <c r="M37" s="11">
        <v>3234082</v>
      </c>
      <c r="N37" s="115"/>
      <c r="O37" s="115"/>
      <c r="P37" s="115"/>
      <c r="R37" s="125"/>
      <c r="S37" s="125"/>
      <c r="T37" s="125"/>
      <c r="U37" s="125"/>
    </row>
    <row r="38" spans="1:21" x14ac:dyDescent="0.2">
      <c r="A38" s="219" t="s">
        <v>57</v>
      </c>
      <c r="B38" s="220"/>
      <c r="C38" s="220"/>
      <c r="D38" s="220"/>
      <c r="E38" s="220"/>
      <c r="F38" s="220"/>
      <c r="G38" s="220"/>
      <c r="H38" s="221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115"/>
      <c r="O38" s="115"/>
      <c r="P38" s="115"/>
      <c r="R38" s="125"/>
      <c r="S38" s="125"/>
      <c r="T38" s="125"/>
      <c r="U38" s="125"/>
    </row>
    <row r="39" spans="1:21" x14ac:dyDescent="0.2">
      <c r="A39" s="219" t="s">
        <v>162</v>
      </c>
      <c r="B39" s="220"/>
      <c r="C39" s="220"/>
      <c r="D39" s="220"/>
      <c r="E39" s="220"/>
      <c r="F39" s="220"/>
      <c r="G39" s="220"/>
      <c r="H39" s="221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115"/>
      <c r="O39" s="115"/>
      <c r="P39" s="115"/>
      <c r="R39" s="125"/>
      <c r="S39" s="125"/>
      <c r="T39" s="125"/>
      <c r="U39" s="125"/>
    </row>
    <row r="40" spans="1:21" x14ac:dyDescent="0.2">
      <c r="A40" s="219" t="s">
        <v>163</v>
      </c>
      <c r="B40" s="220"/>
      <c r="C40" s="220"/>
      <c r="D40" s="220"/>
      <c r="E40" s="220"/>
      <c r="F40" s="220"/>
      <c r="G40" s="220"/>
      <c r="H40" s="221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115"/>
      <c r="O40" s="115"/>
      <c r="P40" s="115"/>
      <c r="R40" s="125"/>
      <c r="S40" s="125"/>
      <c r="T40" s="125"/>
      <c r="U40" s="125"/>
    </row>
    <row r="41" spans="1:21" x14ac:dyDescent="0.2">
      <c r="A41" s="219" t="s">
        <v>189</v>
      </c>
      <c r="B41" s="220"/>
      <c r="C41" s="220"/>
      <c r="D41" s="220"/>
      <c r="E41" s="220"/>
      <c r="F41" s="220"/>
      <c r="G41" s="220"/>
      <c r="H41" s="221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115"/>
      <c r="O41" s="115"/>
      <c r="P41" s="115"/>
      <c r="R41" s="125"/>
      <c r="S41" s="125"/>
      <c r="T41" s="125"/>
      <c r="U41" s="125"/>
    </row>
    <row r="42" spans="1:21" x14ac:dyDescent="0.2">
      <c r="A42" s="219" t="s">
        <v>190</v>
      </c>
      <c r="B42" s="220"/>
      <c r="C42" s="220"/>
      <c r="D42" s="220"/>
      <c r="E42" s="220"/>
      <c r="F42" s="220"/>
      <c r="G42" s="220"/>
      <c r="H42" s="221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115"/>
      <c r="O42" s="115"/>
      <c r="P42" s="115"/>
      <c r="R42" s="125"/>
      <c r="S42" s="125"/>
      <c r="T42" s="125"/>
      <c r="U42" s="125"/>
    </row>
    <row r="43" spans="1:21" x14ac:dyDescent="0.2">
      <c r="A43" s="219" t="s">
        <v>179</v>
      </c>
      <c r="B43" s="220"/>
      <c r="C43" s="220"/>
      <c r="D43" s="220"/>
      <c r="E43" s="220"/>
      <c r="F43" s="220"/>
      <c r="G43" s="220"/>
      <c r="H43" s="221"/>
      <c r="I43" s="4">
        <v>146</v>
      </c>
      <c r="J43" s="10">
        <f>J8+J28+J39+J41</f>
        <v>3756256439</v>
      </c>
      <c r="K43" s="10">
        <f>K8+K28+K39+K41</f>
        <v>966419781</v>
      </c>
      <c r="L43" s="10">
        <f>L8+L28+L39+L41</f>
        <v>3733042979.6862798</v>
      </c>
      <c r="M43" s="10">
        <f>M8+M28+M39+M41</f>
        <v>936482849.26315975</v>
      </c>
      <c r="N43" s="115"/>
      <c r="O43" s="115"/>
      <c r="P43" s="115"/>
      <c r="R43" s="125"/>
      <c r="S43" s="125"/>
      <c r="T43" s="125"/>
      <c r="U43" s="125"/>
    </row>
    <row r="44" spans="1:21" x14ac:dyDescent="0.2">
      <c r="A44" s="219" t="s">
        <v>180</v>
      </c>
      <c r="B44" s="220"/>
      <c r="C44" s="220"/>
      <c r="D44" s="220"/>
      <c r="E44" s="220"/>
      <c r="F44" s="220"/>
      <c r="G44" s="220"/>
      <c r="H44" s="221"/>
      <c r="I44" s="4">
        <v>147</v>
      </c>
      <c r="J44" s="10">
        <f>J11+J34+J40+J42</f>
        <v>3694256045.2480941</v>
      </c>
      <c r="K44" s="10">
        <f>K11+K34+K40+K42</f>
        <v>1022970201.5980942</v>
      </c>
      <c r="L44" s="10">
        <f>L11+L34+L40+L42</f>
        <v>3706950990.7487659</v>
      </c>
      <c r="M44" s="10">
        <f>M11+M34+M40+M42</f>
        <v>987218511.77523673</v>
      </c>
      <c r="N44" s="115"/>
      <c r="O44" s="115"/>
      <c r="P44" s="115"/>
      <c r="R44" s="125"/>
      <c r="S44" s="125"/>
      <c r="T44" s="125"/>
      <c r="U44" s="125"/>
    </row>
    <row r="45" spans="1:21" x14ac:dyDescent="0.2">
      <c r="A45" s="219" t="s">
        <v>199</v>
      </c>
      <c r="B45" s="220"/>
      <c r="C45" s="220"/>
      <c r="D45" s="220"/>
      <c r="E45" s="220"/>
      <c r="F45" s="220"/>
      <c r="G45" s="220"/>
      <c r="H45" s="221"/>
      <c r="I45" s="4">
        <v>148</v>
      </c>
      <c r="J45" s="10">
        <f>J43-J44</f>
        <v>62000393.751905918</v>
      </c>
      <c r="K45" s="10">
        <f>K43-K44</f>
        <v>-56550420.598094225</v>
      </c>
      <c r="L45" s="10">
        <f>L43-L44</f>
        <v>26091988.937513828</v>
      </c>
      <c r="M45" s="10">
        <f>M43-M44</f>
        <v>-50735662.512076974</v>
      </c>
      <c r="N45" s="115"/>
      <c r="O45" s="115"/>
      <c r="P45" s="115"/>
      <c r="R45" s="125"/>
      <c r="S45" s="125"/>
      <c r="T45" s="125"/>
      <c r="U45" s="125"/>
    </row>
    <row r="46" spans="1:21" x14ac:dyDescent="0.2">
      <c r="A46" s="242" t="s">
        <v>182</v>
      </c>
      <c r="B46" s="243"/>
      <c r="C46" s="243"/>
      <c r="D46" s="243"/>
      <c r="E46" s="243"/>
      <c r="F46" s="243"/>
      <c r="G46" s="243"/>
      <c r="H46" s="244"/>
      <c r="I46" s="4">
        <v>149</v>
      </c>
      <c r="J46" s="10">
        <f>IF(J43&gt;J44,J43-J44,0)</f>
        <v>62000393.751905918</v>
      </c>
      <c r="K46" s="10">
        <f>IF(K43&gt;K44,K43-K44,0)</f>
        <v>0</v>
      </c>
      <c r="L46" s="10">
        <f>IF(L43&gt;L44,L43-L44,0)</f>
        <v>26091988.937513828</v>
      </c>
      <c r="M46" s="10">
        <f>IF(M43&gt;M44,M43-M44,0)</f>
        <v>0</v>
      </c>
      <c r="N46" s="115"/>
      <c r="O46" s="115"/>
      <c r="P46" s="115"/>
      <c r="R46" s="125"/>
      <c r="S46" s="125"/>
      <c r="T46" s="125"/>
      <c r="U46" s="125"/>
    </row>
    <row r="47" spans="1:21" x14ac:dyDescent="0.2">
      <c r="A47" s="242" t="s">
        <v>183</v>
      </c>
      <c r="B47" s="243"/>
      <c r="C47" s="243"/>
      <c r="D47" s="243"/>
      <c r="E47" s="243"/>
      <c r="F47" s="243"/>
      <c r="G47" s="243"/>
      <c r="H47" s="244"/>
      <c r="I47" s="4">
        <v>150</v>
      </c>
      <c r="J47" s="10">
        <f>IF(J44&gt;J43,J44-J43,0)</f>
        <v>0</v>
      </c>
      <c r="K47" s="10">
        <f>IF(K44&gt;K43,K44-K43,0)</f>
        <v>56550420.598094225</v>
      </c>
      <c r="L47" s="10">
        <f>IF(L44&gt;L43,L44-L43,0)</f>
        <v>0</v>
      </c>
      <c r="M47" s="10">
        <f>IF(M44&gt;M43,M44-M43,0)</f>
        <v>50735662.512076974</v>
      </c>
      <c r="N47" s="115"/>
      <c r="O47" s="115"/>
      <c r="P47" s="115"/>
      <c r="R47" s="125"/>
      <c r="S47" s="125"/>
      <c r="T47" s="125"/>
      <c r="U47" s="125"/>
    </row>
    <row r="48" spans="1:21" x14ac:dyDescent="0.2">
      <c r="A48" s="219" t="s">
        <v>181</v>
      </c>
      <c r="B48" s="220"/>
      <c r="C48" s="220"/>
      <c r="D48" s="220"/>
      <c r="E48" s="220"/>
      <c r="F48" s="220"/>
      <c r="G48" s="220"/>
      <c r="H48" s="221"/>
      <c r="I48" s="4">
        <v>151</v>
      </c>
      <c r="J48" s="11">
        <v>19060300</v>
      </c>
      <c r="K48" s="11">
        <v>678114</v>
      </c>
      <c r="L48" s="11">
        <v>47589723.865478002</v>
      </c>
      <c r="M48" s="11">
        <v>30074049.941918001</v>
      </c>
      <c r="N48" s="115"/>
      <c r="O48" s="115"/>
      <c r="P48" s="115"/>
      <c r="R48" s="125"/>
      <c r="S48" s="125"/>
      <c r="T48" s="125"/>
      <c r="U48" s="125"/>
    </row>
    <row r="49" spans="1:21" x14ac:dyDescent="0.2">
      <c r="A49" s="219" t="s">
        <v>200</v>
      </c>
      <c r="B49" s="220"/>
      <c r="C49" s="220"/>
      <c r="D49" s="220"/>
      <c r="E49" s="220"/>
      <c r="F49" s="220"/>
      <c r="G49" s="220"/>
      <c r="H49" s="221"/>
      <c r="I49" s="4">
        <v>152</v>
      </c>
      <c r="J49" s="10">
        <f>J45-J48</f>
        <v>42940093.751905918</v>
      </c>
      <c r="K49" s="10">
        <f>K45-K48</f>
        <v>-57228534.598094225</v>
      </c>
      <c r="L49" s="10">
        <f>L45-L48</f>
        <v>-21497734.927964173</v>
      </c>
      <c r="M49" s="10">
        <f>M45-M48</f>
        <v>-80809712.453994974</v>
      </c>
      <c r="N49" s="115"/>
      <c r="O49" s="115"/>
      <c r="P49" s="115"/>
      <c r="R49" s="125"/>
      <c r="S49" s="125"/>
      <c r="T49" s="125"/>
      <c r="U49" s="125"/>
    </row>
    <row r="50" spans="1:21" x14ac:dyDescent="0.2">
      <c r="A50" s="242" t="s">
        <v>159</v>
      </c>
      <c r="B50" s="243"/>
      <c r="C50" s="243"/>
      <c r="D50" s="243"/>
      <c r="E50" s="243"/>
      <c r="F50" s="243"/>
      <c r="G50" s="243"/>
      <c r="H50" s="244"/>
      <c r="I50" s="4">
        <v>153</v>
      </c>
      <c r="J50" s="10">
        <f>IF(J49&gt;0,J49,0)</f>
        <v>42940093.751905918</v>
      </c>
      <c r="K50" s="10">
        <f>IF(K49&gt;0,K49,0)</f>
        <v>0</v>
      </c>
      <c r="L50" s="10">
        <f>IF(L49&gt;0,L49,0)</f>
        <v>0</v>
      </c>
      <c r="M50" s="10">
        <f>IF(M49&gt;0,M49,0)</f>
        <v>0</v>
      </c>
      <c r="N50" s="115"/>
      <c r="O50" s="115"/>
      <c r="P50" s="115"/>
      <c r="R50" s="125"/>
      <c r="S50" s="125"/>
      <c r="T50" s="125"/>
      <c r="U50" s="125"/>
    </row>
    <row r="51" spans="1:21" x14ac:dyDescent="0.2">
      <c r="A51" s="274" t="s">
        <v>184</v>
      </c>
      <c r="B51" s="275"/>
      <c r="C51" s="275"/>
      <c r="D51" s="275"/>
      <c r="E51" s="275"/>
      <c r="F51" s="275"/>
      <c r="G51" s="275"/>
      <c r="H51" s="276"/>
      <c r="I51" s="5">
        <v>154</v>
      </c>
      <c r="J51" s="14">
        <f>IF(J49&lt;0,-J49,0)</f>
        <v>0</v>
      </c>
      <c r="K51" s="14">
        <f>IF(K49&lt;0,-K49,0)</f>
        <v>57228534.598094225</v>
      </c>
      <c r="L51" s="14">
        <f>IF(L49&lt;0,-L49,0)</f>
        <v>21497734.927964173</v>
      </c>
      <c r="M51" s="14">
        <f>IF(M49&lt;0,-M49,0)</f>
        <v>80809712.453994974</v>
      </c>
      <c r="N51" s="115"/>
      <c r="O51" s="115"/>
      <c r="P51" s="115"/>
      <c r="R51" s="125"/>
      <c r="S51" s="125"/>
      <c r="T51" s="125"/>
      <c r="U51" s="125"/>
    </row>
    <row r="52" spans="1:21" ht="12.75" customHeight="1" x14ac:dyDescent="0.2">
      <c r="A52" s="255" t="s">
        <v>272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73"/>
      <c r="N52" s="115"/>
      <c r="O52" s="115"/>
      <c r="P52" s="115"/>
      <c r="R52" s="125"/>
      <c r="S52" s="125"/>
      <c r="T52" s="125"/>
      <c r="U52" s="125"/>
    </row>
    <row r="53" spans="1:21" ht="12.75" customHeight="1" x14ac:dyDescent="0.2">
      <c r="A53" s="216" t="s">
        <v>154</v>
      </c>
      <c r="B53" s="217"/>
      <c r="C53" s="217"/>
      <c r="D53" s="217"/>
      <c r="E53" s="217"/>
      <c r="F53" s="217"/>
      <c r="G53" s="217"/>
      <c r="H53" s="217"/>
      <c r="I53" s="81"/>
      <c r="J53" s="81"/>
      <c r="K53" s="81"/>
      <c r="L53" s="81"/>
      <c r="M53" s="118"/>
      <c r="N53" s="115"/>
      <c r="O53" s="115"/>
      <c r="P53" s="115"/>
      <c r="R53" s="125"/>
      <c r="S53" s="125"/>
      <c r="T53" s="125"/>
      <c r="U53" s="125"/>
    </row>
    <row r="54" spans="1:21" x14ac:dyDescent="0.2">
      <c r="A54" s="270" t="s">
        <v>197</v>
      </c>
      <c r="B54" s="271"/>
      <c r="C54" s="271"/>
      <c r="D54" s="271"/>
      <c r="E54" s="271"/>
      <c r="F54" s="271"/>
      <c r="G54" s="271"/>
      <c r="H54" s="272"/>
      <c r="I54" s="4">
        <v>155</v>
      </c>
      <c r="J54" s="11">
        <f>J49-J55</f>
        <v>42792093.751905918</v>
      </c>
      <c r="K54" s="11">
        <f>K49-K55</f>
        <v>-57638534.24809432</v>
      </c>
      <c r="L54" s="11">
        <f>L49-L55</f>
        <v>-20143575.927964173</v>
      </c>
      <c r="M54" s="11">
        <f>M49-M55</f>
        <v>-81649097.453994974</v>
      </c>
      <c r="N54" s="115"/>
      <c r="O54" s="115"/>
      <c r="P54" s="115"/>
      <c r="R54" s="125"/>
      <c r="S54" s="125"/>
      <c r="T54" s="125"/>
      <c r="U54" s="125"/>
    </row>
    <row r="55" spans="1:21" x14ac:dyDescent="0.2">
      <c r="A55" s="270" t="s">
        <v>198</v>
      </c>
      <c r="B55" s="271"/>
      <c r="C55" s="271"/>
      <c r="D55" s="271"/>
      <c r="E55" s="271"/>
      <c r="F55" s="271"/>
      <c r="G55" s="271"/>
      <c r="H55" s="272"/>
      <c r="I55" s="4">
        <v>156</v>
      </c>
      <c r="J55" s="12">
        <v>148000</v>
      </c>
      <c r="K55" s="12">
        <v>409999.65000009537</v>
      </c>
      <c r="L55" s="12">
        <v>-1354159</v>
      </c>
      <c r="M55" s="12">
        <v>839385</v>
      </c>
      <c r="N55" s="115"/>
      <c r="O55" s="115"/>
      <c r="P55" s="115"/>
      <c r="R55" s="125"/>
      <c r="S55" s="125"/>
      <c r="T55" s="125"/>
      <c r="U55" s="125"/>
    </row>
    <row r="56" spans="1:21" ht="12.75" customHeight="1" x14ac:dyDescent="0.2">
      <c r="A56" s="255" t="s">
        <v>156</v>
      </c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73"/>
      <c r="N56" s="115"/>
      <c r="O56" s="115"/>
      <c r="P56" s="115"/>
      <c r="R56" s="125"/>
      <c r="S56" s="125"/>
      <c r="T56" s="125"/>
      <c r="U56" s="125"/>
    </row>
    <row r="57" spans="1:21" x14ac:dyDescent="0.2">
      <c r="A57" s="216" t="s">
        <v>168</v>
      </c>
      <c r="B57" s="217"/>
      <c r="C57" s="217"/>
      <c r="D57" s="217"/>
      <c r="E57" s="217"/>
      <c r="F57" s="217"/>
      <c r="G57" s="217"/>
      <c r="H57" s="218"/>
      <c r="I57" s="16">
        <v>157</v>
      </c>
      <c r="J57" s="9">
        <f>J49</f>
        <v>42940093.751905918</v>
      </c>
      <c r="K57" s="9">
        <f>K49</f>
        <v>-57228534.598094225</v>
      </c>
      <c r="L57" s="9">
        <f>L49</f>
        <v>-21497734.927964173</v>
      </c>
      <c r="M57" s="9">
        <f>M49</f>
        <v>-80809712.453994974</v>
      </c>
      <c r="N57" s="115"/>
      <c r="O57" s="115"/>
      <c r="P57" s="115"/>
      <c r="R57" s="125"/>
      <c r="S57" s="125"/>
      <c r="T57" s="125"/>
      <c r="U57" s="125"/>
    </row>
    <row r="58" spans="1:21" x14ac:dyDescent="0.2">
      <c r="A58" s="219" t="s">
        <v>185</v>
      </c>
      <c r="B58" s="220"/>
      <c r="C58" s="220"/>
      <c r="D58" s="220"/>
      <c r="E58" s="220"/>
      <c r="F58" s="220"/>
      <c r="G58" s="220"/>
      <c r="H58" s="221"/>
      <c r="I58" s="4">
        <v>158</v>
      </c>
      <c r="J58" s="10">
        <f>SUM(J59:J65)</f>
        <v>-10692000</v>
      </c>
      <c r="K58" s="10">
        <f>SUM(K59:K65)</f>
        <v>536984</v>
      </c>
      <c r="L58" s="10">
        <f>SUM(L59:L65)</f>
        <v>13639170</v>
      </c>
      <c r="M58" s="10">
        <f>SUM(M59:M65)</f>
        <v>5140193</v>
      </c>
      <c r="N58" s="115"/>
      <c r="O58" s="115"/>
      <c r="P58" s="115"/>
      <c r="R58" s="125"/>
      <c r="S58" s="125"/>
      <c r="T58" s="125"/>
      <c r="U58" s="125"/>
    </row>
    <row r="59" spans="1:21" x14ac:dyDescent="0.2">
      <c r="A59" s="219" t="s">
        <v>191</v>
      </c>
      <c r="B59" s="220"/>
      <c r="C59" s="220"/>
      <c r="D59" s="220"/>
      <c r="E59" s="220"/>
      <c r="F59" s="220"/>
      <c r="G59" s="220"/>
      <c r="H59" s="221"/>
      <c r="I59" s="4">
        <v>159</v>
      </c>
      <c r="J59" s="11">
        <v>-10692000</v>
      </c>
      <c r="K59" s="11">
        <v>536984</v>
      </c>
      <c r="L59" s="11">
        <v>13639170</v>
      </c>
      <c r="M59" s="11">
        <v>5140193</v>
      </c>
      <c r="N59" s="115"/>
      <c r="O59" s="115"/>
      <c r="P59" s="115"/>
      <c r="R59" s="125"/>
      <c r="S59" s="125"/>
      <c r="T59" s="125"/>
      <c r="U59" s="125"/>
    </row>
    <row r="60" spans="1:21" x14ac:dyDescent="0.2">
      <c r="A60" s="219" t="s">
        <v>192</v>
      </c>
      <c r="B60" s="220"/>
      <c r="C60" s="220"/>
      <c r="D60" s="220"/>
      <c r="E60" s="220"/>
      <c r="F60" s="220"/>
      <c r="G60" s="220"/>
      <c r="H60" s="221"/>
      <c r="I60" s="4">
        <v>160</v>
      </c>
      <c r="J60" s="11"/>
      <c r="K60" s="11"/>
      <c r="L60" s="11"/>
      <c r="M60" s="11"/>
      <c r="N60" s="115"/>
      <c r="O60" s="115"/>
      <c r="P60" s="115"/>
      <c r="R60" s="125"/>
      <c r="S60" s="125"/>
      <c r="T60" s="125"/>
      <c r="U60" s="125"/>
    </row>
    <row r="61" spans="1:21" x14ac:dyDescent="0.2">
      <c r="A61" s="219" t="s">
        <v>39</v>
      </c>
      <c r="B61" s="220"/>
      <c r="C61" s="220"/>
      <c r="D61" s="220"/>
      <c r="E61" s="220"/>
      <c r="F61" s="220"/>
      <c r="G61" s="220"/>
      <c r="H61" s="221"/>
      <c r="I61" s="4">
        <v>161</v>
      </c>
      <c r="J61" s="11"/>
      <c r="K61" s="11"/>
      <c r="L61" s="11"/>
      <c r="M61" s="11"/>
      <c r="N61" s="115"/>
      <c r="O61" s="115"/>
      <c r="P61" s="115"/>
      <c r="R61" s="125"/>
      <c r="S61" s="125"/>
      <c r="T61" s="125"/>
      <c r="U61" s="125"/>
    </row>
    <row r="62" spans="1:21" x14ac:dyDescent="0.2">
      <c r="A62" s="219" t="s">
        <v>193</v>
      </c>
      <c r="B62" s="220"/>
      <c r="C62" s="220"/>
      <c r="D62" s="220"/>
      <c r="E62" s="220"/>
      <c r="F62" s="220"/>
      <c r="G62" s="220"/>
      <c r="H62" s="221"/>
      <c r="I62" s="4">
        <v>162</v>
      </c>
      <c r="J62" s="11"/>
      <c r="K62" s="11"/>
      <c r="L62" s="11"/>
      <c r="M62" s="11"/>
      <c r="N62" s="115"/>
      <c r="O62" s="115"/>
      <c r="P62" s="115"/>
      <c r="R62" s="125"/>
      <c r="S62" s="125"/>
      <c r="T62" s="125"/>
      <c r="U62" s="125"/>
    </row>
    <row r="63" spans="1:21" x14ac:dyDescent="0.2">
      <c r="A63" s="219" t="s">
        <v>194</v>
      </c>
      <c r="B63" s="220"/>
      <c r="C63" s="220"/>
      <c r="D63" s="220"/>
      <c r="E63" s="220"/>
      <c r="F63" s="220"/>
      <c r="G63" s="220"/>
      <c r="H63" s="221"/>
      <c r="I63" s="4">
        <v>163</v>
      </c>
      <c r="J63" s="11"/>
      <c r="K63" s="11"/>
      <c r="L63" s="11"/>
      <c r="M63" s="11"/>
      <c r="N63" s="115"/>
      <c r="O63" s="115"/>
      <c r="P63" s="115"/>
      <c r="R63" s="125"/>
      <c r="S63" s="125"/>
      <c r="T63" s="125"/>
      <c r="U63" s="125"/>
    </row>
    <row r="64" spans="1:21" x14ac:dyDescent="0.2">
      <c r="A64" s="219" t="s">
        <v>195</v>
      </c>
      <c r="B64" s="220"/>
      <c r="C64" s="220"/>
      <c r="D64" s="220"/>
      <c r="E64" s="220"/>
      <c r="F64" s="220"/>
      <c r="G64" s="220"/>
      <c r="H64" s="221"/>
      <c r="I64" s="4">
        <v>164</v>
      </c>
      <c r="J64" s="11"/>
      <c r="K64" s="11"/>
      <c r="L64" s="11"/>
      <c r="M64" s="11"/>
      <c r="N64" s="115"/>
      <c r="O64" s="115"/>
      <c r="P64" s="115"/>
      <c r="R64" s="125"/>
      <c r="S64" s="125"/>
      <c r="T64" s="125"/>
      <c r="U64" s="125"/>
    </row>
    <row r="65" spans="1:22" x14ac:dyDescent="0.2">
      <c r="A65" s="219" t="s">
        <v>196</v>
      </c>
      <c r="B65" s="220"/>
      <c r="C65" s="220"/>
      <c r="D65" s="220"/>
      <c r="E65" s="220"/>
      <c r="F65" s="220"/>
      <c r="G65" s="220"/>
      <c r="H65" s="221"/>
      <c r="I65" s="4">
        <v>165</v>
      </c>
      <c r="J65" s="11"/>
      <c r="K65" s="11"/>
      <c r="L65" s="11"/>
      <c r="M65" s="11"/>
      <c r="N65" s="115"/>
      <c r="O65" s="115"/>
      <c r="P65" s="115"/>
      <c r="R65" s="125"/>
      <c r="S65" s="125"/>
      <c r="T65" s="125"/>
      <c r="U65" s="125"/>
    </row>
    <row r="66" spans="1:22" x14ac:dyDescent="0.2">
      <c r="A66" s="219" t="s">
        <v>186</v>
      </c>
      <c r="B66" s="220"/>
      <c r="C66" s="220"/>
      <c r="D66" s="220"/>
      <c r="E66" s="220"/>
      <c r="F66" s="220"/>
      <c r="G66" s="220"/>
      <c r="H66" s="221"/>
      <c r="I66" s="4">
        <v>166</v>
      </c>
      <c r="J66" s="11"/>
      <c r="K66" s="11"/>
      <c r="L66" s="11"/>
      <c r="M66" s="11"/>
      <c r="N66" s="115"/>
      <c r="O66" s="115"/>
      <c r="P66" s="115"/>
      <c r="R66" s="125"/>
      <c r="S66" s="125"/>
      <c r="T66" s="125"/>
      <c r="U66" s="125"/>
    </row>
    <row r="67" spans="1:22" x14ac:dyDescent="0.2">
      <c r="A67" s="219" t="s">
        <v>160</v>
      </c>
      <c r="B67" s="220"/>
      <c r="C67" s="220"/>
      <c r="D67" s="220"/>
      <c r="E67" s="220"/>
      <c r="F67" s="220"/>
      <c r="G67" s="220"/>
      <c r="H67" s="221"/>
      <c r="I67" s="4">
        <v>167</v>
      </c>
      <c r="J67" s="10">
        <f>J58-J66</f>
        <v>-10692000</v>
      </c>
      <c r="K67" s="10">
        <f>K58-K66</f>
        <v>536984</v>
      </c>
      <c r="L67" s="10">
        <f>L58-L66</f>
        <v>13639170</v>
      </c>
      <c r="M67" s="10">
        <f>M58-M66</f>
        <v>5140193</v>
      </c>
      <c r="N67" s="115"/>
      <c r="O67" s="115"/>
      <c r="P67" s="115"/>
      <c r="R67" s="125"/>
      <c r="S67" s="125"/>
      <c r="T67" s="125"/>
      <c r="U67" s="125"/>
    </row>
    <row r="68" spans="1:22" x14ac:dyDescent="0.2">
      <c r="A68" s="219" t="s">
        <v>161</v>
      </c>
      <c r="B68" s="220"/>
      <c r="C68" s="220"/>
      <c r="D68" s="220"/>
      <c r="E68" s="220"/>
      <c r="F68" s="220"/>
      <c r="G68" s="220"/>
      <c r="H68" s="221"/>
      <c r="I68" s="4">
        <v>168</v>
      </c>
      <c r="J68" s="14">
        <f>J57+J67</f>
        <v>32248093.751905918</v>
      </c>
      <c r="K68" s="14">
        <f>K57+K67</f>
        <v>-56691550.598094225</v>
      </c>
      <c r="L68" s="14">
        <f>L57+L67</f>
        <v>-7858564.9279641733</v>
      </c>
      <c r="M68" s="14">
        <f>M57+M67</f>
        <v>-75669519.453994974</v>
      </c>
      <c r="N68" s="115"/>
      <c r="O68" s="115"/>
      <c r="P68" s="115"/>
      <c r="R68" s="125"/>
      <c r="S68" s="125"/>
      <c r="T68" s="125"/>
      <c r="U68" s="125"/>
    </row>
    <row r="69" spans="1:22" ht="12.75" customHeight="1" x14ac:dyDescent="0.2">
      <c r="A69" s="280" t="s">
        <v>273</v>
      </c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2"/>
      <c r="N69" s="115"/>
      <c r="O69" s="115"/>
      <c r="P69" s="115"/>
      <c r="R69" s="125"/>
      <c r="S69" s="125"/>
      <c r="T69" s="125"/>
      <c r="U69" s="125"/>
    </row>
    <row r="70" spans="1:22" ht="12.75" customHeight="1" x14ac:dyDescent="0.2">
      <c r="A70" s="283" t="s">
        <v>155</v>
      </c>
      <c r="B70" s="284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5"/>
      <c r="N70" s="115"/>
      <c r="O70" s="115"/>
      <c r="P70" s="115"/>
      <c r="R70" s="125"/>
      <c r="S70" s="125"/>
      <c r="T70" s="125"/>
      <c r="U70" s="125"/>
    </row>
    <row r="71" spans="1:22" s="117" customFormat="1" x14ac:dyDescent="0.2">
      <c r="A71" s="219" t="s">
        <v>197</v>
      </c>
      <c r="B71" s="220"/>
      <c r="C71" s="220"/>
      <c r="D71" s="220"/>
      <c r="E71" s="220"/>
      <c r="F71" s="220"/>
      <c r="G71" s="220"/>
      <c r="H71" s="221"/>
      <c r="I71" s="4">
        <v>169</v>
      </c>
      <c r="J71" s="119">
        <f>J68-J72</f>
        <v>31807879.751905918</v>
      </c>
      <c r="K71" s="116">
        <f>K68-K72</f>
        <v>-57184248.598094225</v>
      </c>
      <c r="L71" s="119">
        <f>L68-L72</f>
        <v>-6533564.9279641733</v>
      </c>
      <c r="M71" s="116">
        <f>M68-M72</f>
        <v>-76718497.453994974</v>
      </c>
      <c r="N71" s="127"/>
      <c r="O71" s="127"/>
      <c r="P71" s="127"/>
      <c r="Q71" s="120"/>
      <c r="R71" s="125"/>
      <c r="S71" s="125"/>
      <c r="T71" s="125"/>
      <c r="U71" s="125"/>
      <c r="V71" s="120"/>
    </row>
    <row r="72" spans="1:22" ht="12.75" customHeight="1" x14ac:dyDescent="0.2">
      <c r="A72" s="277" t="s">
        <v>198</v>
      </c>
      <c r="B72" s="278"/>
      <c r="C72" s="278"/>
      <c r="D72" s="278"/>
      <c r="E72" s="278"/>
      <c r="F72" s="278"/>
      <c r="G72" s="278"/>
      <c r="H72" s="279"/>
      <c r="I72" s="7">
        <v>170</v>
      </c>
      <c r="J72" s="12">
        <v>440214</v>
      </c>
      <c r="K72" s="12">
        <v>492698</v>
      </c>
      <c r="L72" s="100">
        <v>-1325000</v>
      </c>
      <c r="M72" s="100">
        <v>1048978</v>
      </c>
      <c r="N72" s="115"/>
      <c r="O72" s="115"/>
      <c r="P72" s="115"/>
      <c r="R72" s="125"/>
      <c r="S72" s="125"/>
      <c r="T72" s="125"/>
      <c r="U72" s="125"/>
    </row>
    <row r="73" spans="1:22" x14ac:dyDescent="0.2">
      <c r="L73" s="8"/>
      <c r="M73" s="8"/>
      <c r="N73" s="115"/>
      <c r="O73" s="115"/>
      <c r="P73" s="115"/>
      <c r="R73" s="125"/>
      <c r="S73" s="125"/>
      <c r="T73" s="125"/>
      <c r="U73" s="125"/>
    </row>
    <row r="74" spans="1:22" x14ac:dyDescent="0.2">
      <c r="R74" s="125"/>
      <c r="S74" s="125"/>
      <c r="T74" s="125"/>
      <c r="U74" s="125"/>
    </row>
    <row r="75" spans="1:22" x14ac:dyDescent="0.2">
      <c r="L75" s="8"/>
      <c r="R75" s="125"/>
      <c r="S75" s="125"/>
      <c r="T75" s="125"/>
      <c r="U75" s="125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7:H17"/>
    <mergeCell ref="A18:H18"/>
    <mergeCell ref="A11:H11"/>
    <mergeCell ref="A12:H12"/>
    <mergeCell ref="A13:H13"/>
    <mergeCell ref="A14:H14"/>
    <mergeCell ref="A15:H15"/>
    <mergeCell ref="A10:H10"/>
    <mergeCell ref="J5:K5"/>
    <mergeCell ref="L5:M5"/>
    <mergeCell ref="A6:H6"/>
    <mergeCell ref="A4:M4"/>
    <mergeCell ref="A16:H16"/>
    <mergeCell ref="A1:M1"/>
    <mergeCell ref="A2:M2"/>
    <mergeCell ref="A5:H5"/>
    <mergeCell ref="A7:H7"/>
    <mergeCell ref="A8:H8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72 L59:M59 L72:M72 J57 J67:M68 L60:L66 L48:M48 J58:M58 L57:M57 J48 J59:J66 J55:M5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L12:M12 J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29:J33 J24:J27 J18:J22 J14:J16 J9:J10 J35:J42 L35:M42 J43:M47 L29:M33 J34:M34 L24:M27 J28:M28 J11:M11 J23:M23 L14:M16 J17:M17 L18:M22 J13:M13 J49:M51">
      <formula1>0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zoomScale="110" zoomScaleNormal="110" zoomScaleSheetLayoutView="110" workbookViewId="0">
      <selection activeCell="N12" sqref="N12"/>
    </sheetView>
  </sheetViews>
  <sheetFormatPr defaultRowHeight="12.75" x14ac:dyDescent="0.2"/>
  <cols>
    <col min="7" max="7" width="8.5703125" customWidth="1"/>
    <col min="8" max="8" width="9.140625" hidden="1" customWidth="1"/>
    <col min="9" max="9" width="6.5703125" bestFit="1" customWidth="1"/>
    <col min="10" max="10" width="10.140625" style="89" customWidth="1"/>
    <col min="11" max="11" width="10.85546875" style="89" bestFit="1" customWidth="1"/>
    <col min="12" max="14" width="11.140625" style="89" bestFit="1" customWidth="1"/>
  </cols>
  <sheetData>
    <row r="1" spans="1:14" ht="15.75" x14ac:dyDescent="0.2">
      <c r="A1" s="286" t="s">
        <v>134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4" ht="12.75" customHeight="1" x14ac:dyDescent="0.2">
      <c r="A2" s="287" t="s">
        <v>322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4" x14ac:dyDescent="0.2">
      <c r="A3" s="67"/>
      <c r="B3" s="68"/>
      <c r="C3" s="68"/>
      <c r="D3" s="68"/>
      <c r="E3" s="68"/>
      <c r="F3" s="68"/>
      <c r="G3" s="68"/>
      <c r="H3" s="68"/>
      <c r="I3" s="68"/>
      <c r="J3" s="121"/>
      <c r="K3" s="88"/>
    </row>
    <row r="4" spans="1:14" ht="12.75" customHeight="1" x14ac:dyDescent="0.2">
      <c r="A4" s="227" t="s">
        <v>313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</row>
    <row r="5" spans="1:14" ht="24" thickBot="1" x14ac:dyDescent="0.25">
      <c r="A5" s="288" t="s">
        <v>50</v>
      </c>
      <c r="B5" s="288"/>
      <c r="C5" s="288"/>
      <c r="D5" s="288"/>
      <c r="E5" s="288"/>
      <c r="F5" s="288"/>
      <c r="G5" s="288"/>
      <c r="H5" s="288"/>
      <c r="I5" s="69" t="s">
        <v>242</v>
      </c>
      <c r="J5" s="133" t="s">
        <v>278</v>
      </c>
      <c r="K5" s="133" t="s">
        <v>279</v>
      </c>
    </row>
    <row r="6" spans="1:14" x14ac:dyDescent="0.2">
      <c r="A6" s="289">
        <v>1</v>
      </c>
      <c r="B6" s="289"/>
      <c r="C6" s="289"/>
      <c r="D6" s="289"/>
      <c r="E6" s="289"/>
      <c r="F6" s="289"/>
      <c r="G6" s="289"/>
      <c r="H6" s="289"/>
      <c r="I6" s="70">
        <v>2</v>
      </c>
      <c r="J6" s="131" t="s">
        <v>244</v>
      </c>
      <c r="K6" s="131" t="s">
        <v>245</v>
      </c>
    </row>
    <row r="7" spans="1:14" x14ac:dyDescent="0.2">
      <c r="A7" s="290" t="s">
        <v>128</v>
      </c>
      <c r="B7" s="291"/>
      <c r="C7" s="291"/>
      <c r="D7" s="291"/>
      <c r="E7" s="291"/>
      <c r="F7" s="291"/>
      <c r="G7" s="291"/>
      <c r="H7" s="291"/>
      <c r="I7" s="292"/>
      <c r="J7" s="292"/>
      <c r="K7" s="293"/>
    </row>
    <row r="8" spans="1:14" x14ac:dyDescent="0.2">
      <c r="A8" s="224" t="s">
        <v>34</v>
      </c>
      <c r="B8" s="225"/>
      <c r="C8" s="225"/>
      <c r="D8" s="225"/>
      <c r="E8" s="225"/>
      <c r="F8" s="225"/>
      <c r="G8" s="225"/>
      <c r="H8" s="225"/>
      <c r="I8" s="4">
        <v>1</v>
      </c>
      <c r="J8" s="11">
        <v>62000393.751905918</v>
      </c>
      <c r="K8" s="94">
        <v>26091988.937513828</v>
      </c>
    </row>
    <row r="9" spans="1:14" x14ac:dyDescent="0.2">
      <c r="A9" s="224" t="s">
        <v>35</v>
      </c>
      <c r="B9" s="225"/>
      <c r="C9" s="225"/>
      <c r="D9" s="225"/>
      <c r="E9" s="225"/>
      <c r="F9" s="225"/>
      <c r="G9" s="225"/>
      <c r="H9" s="225"/>
      <c r="I9" s="4">
        <v>2</v>
      </c>
      <c r="J9" s="11">
        <v>157489065</v>
      </c>
      <c r="K9" s="94">
        <v>152668912</v>
      </c>
    </row>
    <row r="10" spans="1:14" x14ac:dyDescent="0.2">
      <c r="A10" s="224" t="s">
        <v>36</v>
      </c>
      <c r="B10" s="225"/>
      <c r="C10" s="225"/>
      <c r="D10" s="225"/>
      <c r="E10" s="225"/>
      <c r="F10" s="225"/>
      <c r="G10" s="225"/>
      <c r="H10" s="225"/>
      <c r="I10" s="4">
        <v>3</v>
      </c>
      <c r="J10" s="11"/>
      <c r="K10" s="94">
        <v>30614412</v>
      </c>
    </row>
    <row r="11" spans="1:14" x14ac:dyDescent="0.2">
      <c r="A11" s="224" t="s">
        <v>37</v>
      </c>
      <c r="B11" s="225"/>
      <c r="C11" s="225"/>
      <c r="D11" s="225"/>
      <c r="E11" s="225"/>
      <c r="F11" s="225"/>
      <c r="G11" s="225"/>
      <c r="H11" s="225"/>
      <c r="I11" s="4">
        <v>4</v>
      </c>
      <c r="J11" s="11"/>
      <c r="K11" s="94"/>
    </row>
    <row r="12" spans="1:14" x14ac:dyDescent="0.2">
      <c r="A12" s="224" t="s">
        <v>38</v>
      </c>
      <c r="B12" s="225"/>
      <c r="C12" s="225"/>
      <c r="D12" s="225"/>
      <c r="E12" s="225"/>
      <c r="F12" s="225"/>
      <c r="G12" s="225"/>
      <c r="H12" s="225"/>
      <c r="I12" s="4">
        <v>5</v>
      </c>
      <c r="J12" s="11"/>
      <c r="K12" s="94">
        <v>46364731</v>
      </c>
    </row>
    <row r="13" spans="1:14" x14ac:dyDescent="0.2">
      <c r="A13" s="224" t="s">
        <v>42</v>
      </c>
      <c r="B13" s="225"/>
      <c r="C13" s="225"/>
      <c r="D13" s="225"/>
      <c r="E13" s="225"/>
      <c r="F13" s="225"/>
      <c r="G13" s="225"/>
      <c r="H13" s="225"/>
      <c r="I13" s="4">
        <v>6</v>
      </c>
      <c r="J13" s="11">
        <v>85543900</v>
      </c>
      <c r="K13" s="94">
        <v>82277000</v>
      </c>
    </row>
    <row r="14" spans="1:14" x14ac:dyDescent="0.2">
      <c r="A14" s="219" t="s">
        <v>129</v>
      </c>
      <c r="B14" s="220"/>
      <c r="C14" s="220"/>
      <c r="D14" s="220"/>
      <c r="E14" s="220"/>
      <c r="F14" s="220"/>
      <c r="G14" s="220"/>
      <c r="H14" s="220"/>
      <c r="I14" s="4">
        <v>7</v>
      </c>
      <c r="J14" s="10">
        <f>SUM(J8:J13)</f>
        <v>305033358.75190592</v>
      </c>
      <c r="K14" s="138">
        <f>SUM(K8:K13)</f>
        <v>338017043.93751383</v>
      </c>
      <c r="N14" s="114"/>
    </row>
    <row r="15" spans="1:14" x14ac:dyDescent="0.2">
      <c r="A15" s="224" t="s">
        <v>43</v>
      </c>
      <c r="B15" s="225"/>
      <c r="C15" s="225"/>
      <c r="D15" s="225"/>
      <c r="E15" s="225"/>
      <c r="F15" s="225"/>
      <c r="G15" s="225"/>
      <c r="H15" s="225"/>
      <c r="I15" s="4">
        <v>8</v>
      </c>
      <c r="J15" s="11">
        <v>66137296</v>
      </c>
      <c r="K15" s="94"/>
    </row>
    <row r="16" spans="1:14" x14ac:dyDescent="0.2">
      <c r="A16" s="224" t="s">
        <v>44</v>
      </c>
      <c r="B16" s="225"/>
      <c r="C16" s="225"/>
      <c r="D16" s="225"/>
      <c r="E16" s="225"/>
      <c r="F16" s="225"/>
      <c r="G16" s="225"/>
      <c r="H16" s="225"/>
      <c r="I16" s="4">
        <v>9</v>
      </c>
      <c r="J16" s="94">
        <v>26808567</v>
      </c>
      <c r="K16" s="94">
        <v>43331894</v>
      </c>
    </row>
    <row r="17" spans="1:15" x14ac:dyDescent="0.2">
      <c r="A17" s="224" t="s">
        <v>45</v>
      </c>
      <c r="B17" s="225"/>
      <c r="C17" s="225"/>
      <c r="D17" s="225"/>
      <c r="E17" s="225"/>
      <c r="F17" s="225"/>
      <c r="G17" s="225"/>
      <c r="H17" s="225"/>
      <c r="I17" s="4">
        <v>10</v>
      </c>
      <c r="J17" s="11">
        <v>7741000</v>
      </c>
      <c r="K17" s="94"/>
    </row>
    <row r="18" spans="1:15" x14ac:dyDescent="0.2">
      <c r="A18" s="224" t="s">
        <v>46</v>
      </c>
      <c r="B18" s="225"/>
      <c r="C18" s="225"/>
      <c r="D18" s="225"/>
      <c r="E18" s="225"/>
      <c r="F18" s="225"/>
      <c r="G18" s="225"/>
      <c r="H18" s="225"/>
      <c r="I18" s="4">
        <v>11</v>
      </c>
      <c r="J18" s="94">
        <f>51076537-124</f>
        <v>51076413</v>
      </c>
      <c r="K18" s="94">
        <f>46413000+1233</f>
        <v>46414233</v>
      </c>
      <c r="N18" s="114"/>
    </row>
    <row r="19" spans="1:15" x14ac:dyDescent="0.2">
      <c r="A19" s="219" t="s">
        <v>130</v>
      </c>
      <c r="B19" s="220"/>
      <c r="C19" s="220"/>
      <c r="D19" s="220"/>
      <c r="E19" s="220"/>
      <c r="F19" s="220"/>
      <c r="G19" s="220"/>
      <c r="H19" s="220"/>
      <c r="I19" s="4">
        <v>12</v>
      </c>
      <c r="J19" s="10">
        <f>SUM(J15:J18)</f>
        <v>151763276</v>
      </c>
      <c r="K19" s="138">
        <f>SUM(K15:K18)</f>
        <v>89746127</v>
      </c>
      <c r="N19" s="114"/>
      <c r="O19" s="8"/>
    </row>
    <row r="20" spans="1:15" x14ac:dyDescent="0.2">
      <c r="A20" s="219" t="s">
        <v>30</v>
      </c>
      <c r="B20" s="220"/>
      <c r="C20" s="220"/>
      <c r="D20" s="220"/>
      <c r="E20" s="220"/>
      <c r="F20" s="220"/>
      <c r="G20" s="220"/>
      <c r="H20" s="220"/>
      <c r="I20" s="4">
        <v>13</v>
      </c>
      <c r="J20" s="10">
        <f>IF(J14&gt;J19,J14-J19,0)</f>
        <v>153270082.75190592</v>
      </c>
      <c r="K20" s="138">
        <f>IF(K14&gt;K19,K14-K19,0)</f>
        <v>248270916.93751383</v>
      </c>
    </row>
    <row r="21" spans="1:15" x14ac:dyDescent="0.2">
      <c r="A21" s="219" t="s">
        <v>31</v>
      </c>
      <c r="B21" s="220"/>
      <c r="C21" s="220"/>
      <c r="D21" s="220"/>
      <c r="E21" s="220"/>
      <c r="F21" s="220"/>
      <c r="G21" s="220"/>
      <c r="H21" s="220"/>
      <c r="I21" s="4">
        <v>14</v>
      </c>
      <c r="J21" s="10">
        <f>IF(J19&gt;J14,J19-J14,0)</f>
        <v>0</v>
      </c>
      <c r="K21" s="138">
        <f>IF(K19&gt;K14,K19-K14,0)</f>
        <v>0</v>
      </c>
    </row>
    <row r="22" spans="1:15" x14ac:dyDescent="0.2">
      <c r="A22" s="290" t="s">
        <v>131</v>
      </c>
      <c r="B22" s="291"/>
      <c r="C22" s="291"/>
      <c r="D22" s="291"/>
      <c r="E22" s="291"/>
      <c r="F22" s="291"/>
      <c r="G22" s="291"/>
      <c r="H22" s="291"/>
      <c r="I22" s="292"/>
      <c r="J22" s="292"/>
      <c r="K22" s="293"/>
    </row>
    <row r="23" spans="1:15" x14ac:dyDescent="0.2">
      <c r="A23" s="224" t="s">
        <v>145</v>
      </c>
      <c r="B23" s="225"/>
      <c r="C23" s="225"/>
      <c r="D23" s="225"/>
      <c r="E23" s="225"/>
      <c r="F23" s="225"/>
      <c r="G23" s="225"/>
      <c r="H23" s="225"/>
      <c r="I23" s="4">
        <v>15</v>
      </c>
      <c r="J23" s="94">
        <v>8249000</v>
      </c>
      <c r="K23" s="94">
        <v>3234000</v>
      </c>
    </row>
    <row r="24" spans="1:15" x14ac:dyDescent="0.2">
      <c r="A24" s="224" t="s">
        <v>146</v>
      </c>
      <c r="B24" s="225"/>
      <c r="C24" s="225"/>
      <c r="D24" s="225"/>
      <c r="E24" s="225"/>
      <c r="F24" s="225"/>
      <c r="G24" s="225"/>
      <c r="H24" s="225"/>
      <c r="I24" s="4">
        <v>16</v>
      </c>
      <c r="J24" s="94">
        <v>111103000</v>
      </c>
      <c r="K24" s="94">
        <v>92686000</v>
      </c>
    </row>
    <row r="25" spans="1:15" x14ac:dyDescent="0.2">
      <c r="A25" s="224" t="s">
        <v>147</v>
      </c>
      <c r="B25" s="225"/>
      <c r="C25" s="225"/>
      <c r="D25" s="225"/>
      <c r="E25" s="225"/>
      <c r="F25" s="225"/>
      <c r="G25" s="225"/>
      <c r="H25" s="225"/>
      <c r="I25" s="4">
        <v>17</v>
      </c>
      <c r="J25" s="94">
        <v>9237000</v>
      </c>
      <c r="K25" s="94">
        <v>5621000</v>
      </c>
    </row>
    <row r="26" spans="1:15" x14ac:dyDescent="0.2">
      <c r="A26" s="224" t="s">
        <v>148</v>
      </c>
      <c r="B26" s="225"/>
      <c r="C26" s="225"/>
      <c r="D26" s="225"/>
      <c r="E26" s="225"/>
      <c r="F26" s="225"/>
      <c r="G26" s="225"/>
      <c r="H26" s="225"/>
      <c r="I26" s="4">
        <v>18</v>
      </c>
      <c r="J26" s="94"/>
      <c r="K26" s="94"/>
    </row>
    <row r="27" spans="1:15" x14ac:dyDescent="0.2">
      <c r="A27" s="224" t="s">
        <v>149</v>
      </c>
      <c r="B27" s="225"/>
      <c r="C27" s="225"/>
      <c r="D27" s="225"/>
      <c r="E27" s="225"/>
      <c r="F27" s="225"/>
      <c r="G27" s="225"/>
      <c r="H27" s="225"/>
      <c r="I27" s="4">
        <v>19</v>
      </c>
      <c r="J27" s="94">
        <f>73962000</f>
        <v>73962000</v>
      </c>
      <c r="K27" s="94">
        <v>2524000</v>
      </c>
    </row>
    <row r="28" spans="1:15" x14ac:dyDescent="0.2">
      <c r="A28" s="219" t="s">
        <v>135</v>
      </c>
      <c r="B28" s="220"/>
      <c r="C28" s="220"/>
      <c r="D28" s="220"/>
      <c r="E28" s="220"/>
      <c r="F28" s="220"/>
      <c r="G28" s="220"/>
      <c r="H28" s="220"/>
      <c r="I28" s="4">
        <v>20</v>
      </c>
      <c r="J28" s="10">
        <f>SUM(J23:J27)</f>
        <v>202551000</v>
      </c>
      <c r="K28" s="10">
        <f>SUM(K23:K27)</f>
        <v>104065000</v>
      </c>
    </row>
    <row r="29" spans="1:15" x14ac:dyDescent="0.2">
      <c r="A29" s="224" t="s">
        <v>100</v>
      </c>
      <c r="B29" s="225"/>
      <c r="C29" s="225"/>
      <c r="D29" s="225"/>
      <c r="E29" s="225"/>
      <c r="F29" s="225"/>
      <c r="G29" s="225"/>
      <c r="H29" s="225"/>
      <c r="I29" s="4">
        <v>21</v>
      </c>
      <c r="J29" s="94">
        <v>102249000</v>
      </c>
      <c r="K29" s="94">
        <v>94369000</v>
      </c>
    </row>
    <row r="30" spans="1:15" x14ac:dyDescent="0.2">
      <c r="A30" s="224" t="s">
        <v>101</v>
      </c>
      <c r="B30" s="225"/>
      <c r="C30" s="225"/>
      <c r="D30" s="225"/>
      <c r="E30" s="225"/>
      <c r="F30" s="225"/>
      <c r="G30" s="225"/>
      <c r="H30" s="225"/>
      <c r="I30" s="4">
        <v>22</v>
      </c>
      <c r="J30" s="94">
        <v>97843000</v>
      </c>
      <c r="K30" s="94">
        <v>92819000</v>
      </c>
    </row>
    <row r="31" spans="1:15" x14ac:dyDescent="0.2">
      <c r="A31" s="224" t="s">
        <v>10</v>
      </c>
      <c r="B31" s="225"/>
      <c r="C31" s="225"/>
      <c r="D31" s="225"/>
      <c r="E31" s="225"/>
      <c r="F31" s="225"/>
      <c r="G31" s="225"/>
      <c r="H31" s="225"/>
      <c r="I31" s="4">
        <v>23</v>
      </c>
      <c r="J31" s="94">
        <v>7133700</v>
      </c>
      <c r="K31" s="94">
        <v>2553000</v>
      </c>
    </row>
    <row r="32" spans="1:15" x14ac:dyDescent="0.2">
      <c r="A32" s="219" t="s">
        <v>2</v>
      </c>
      <c r="B32" s="220"/>
      <c r="C32" s="220"/>
      <c r="D32" s="220"/>
      <c r="E32" s="220"/>
      <c r="F32" s="220"/>
      <c r="G32" s="220"/>
      <c r="H32" s="220"/>
      <c r="I32" s="4">
        <v>24</v>
      </c>
      <c r="J32" s="10">
        <f>SUM(J29:J31)</f>
        <v>207225700</v>
      </c>
      <c r="K32" s="10">
        <f>SUM(K29:K31)</f>
        <v>189741000</v>
      </c>
    </row>
    <row r="33" spans="1:11" x14ac:dyDescent="0.2">
      <c r="A33" s="219" t="s">
        <v>32</v>
      </c>
      <c r="B33" s="220"/>
      <c r="C33" s="220"/>
      <c r="D33" s="220"/>
      <c r="E33" s="220"/>
      <c r="F33" s="220"/>
      <c r="G33" s="220"/>
      <c r="H33" s="220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19" t="s">
        <v>33</v>
      </c>
      <c r="B34" s="220"/>
      <c r="C34" s="220"/>
      <c r="D34" s="220"/>
      <c r="E34" s="220"/>
      <c r="F34" s="220"/>
      <c r="G34" s="220"/>
      <c r="H34" s="220"/>
      <c r="I34" s="4">
        <v>26</v>
      </c>
      <c r="J34" s="10">
        <f>IF(J32&gt;J28,J32-J28,0)</f>
        <v>4674700</v>
      </c>
      <c r="K34" s="10">
        <f>IF(K32&gt;K28,K32-K28,0)</f>
        <v>85676000</v>
      </c>
    </row>
    <row r="35" spans="1:11" x14ac:dyDescent="0.2">
      <c r="A35" s="290" t="s">
        <v>132</v>
      </c>
      <c r="B35" s="291"/>
      <c r="C35" s="291"/>
      <c r="D35" s="291"/>
      <c r="E35" s="291"/>
      <c r="F35" s="291"/>
      <c r="G35" s="291"/>
      <c r="H35" s="291"/>
      <c r="I35" s="292"/>
      <c r="J35" s="292"/>
      <c r="K35" s="293"/>
    </row>
    <row r="36" spans="1:11" x14ac:dyDescent="0.2">
      <c r="A36" s="224" t="s">
        <v>141</v>
      </c>
      <c r="B36" s="225"/>
      <c r="C36" s="225"/>
      <c r="D36" s="225"/>
      <c r="E36" s="225"/>
      <c r="F36" s="225"/>
      <c r="G36" s="225"/>
      <c r="H36" s="225"/>
      <c r="I36" s="4">
        <v>27</v>
      </c>
      <c r="J36" s="122"/>
      <c r="K36" s="112"/>
    </row>
    <row r="37" spans="1:11" x14ac:dyDescent="0.2">
      <c r="A37" s="224" t="s">
        <v>23</v>
      </c>
      <c r="B37" s="225"/>
      <c r="C37" s="225"/>
      <c r="D37" s="225"/>
      <c r="E37" s="225"/>
      <c r="F37" s="225"/>
      <c r="G37" s="225"/>
      <c r="H37" s="225"/>
      <c r="I37" s="4">
        <v>28</v>
      </c>
      <c r="J37" s="11">
        <v>679468000</v>
      </c>
      <c r="K37" s="11">
        <v>187669400</v>
      </c>
    </row>
    <row r="38" spans="1:11" x14ac:dyDescent="0.2">
      <c r="A38" s="224" t="s">
        <v>24</v>
      </c>
      <c r="B38" s="225"/>
      <c r="C38" s="225"/>
      <c r="D38" s="225"/>
      <c r="E38" s="225"/>
      <c r="F38" s="225"/>
      <c r="G38" s="225"/>
      <c r="H38" s="225"/>
      <c r="I38" s="4">
        <v>29</v>
      </c>
      <c r="J38" s="11"/>
      <c r="K38" s="11"/>
    </row>
    <row r="39" spans="1:11" x14ac:dyDescent="0.2">
      <c r="A39" s="219" t="s">
        <v>58</v>
      </c>
      <c r="B39" s="220"/>
      <c r="C39" s="220"/>
      <c r="D39" s="220"/>
      <c r="E39" s="220"/>
      <c r="F39" s="220"/>
      <c r="G39" s="220"/>
      <c r="H39" s="220"/>
      <c r="I39" s="4">
        <v>30</v>
      </c>
      <c r="J39" s="10">
        <f>SUM(J36:J38)</f>
        <v>679468000</v>
      </c>
      <c r="K39" s="10">
        <f>SUM(K36:K38)</f>
        <v>187669400</v>
      </c>
    </row>
    <row r="40" spans="1:11" x14ac:dyDescent="0.2">
      <c r="A40" s="224" t="s">
        <v>25</v>
      </c>
      <c r="B40" s="225"/>
      <c r="C40" s="225"/>
      <c r="D40" s="225"/>
      <c r="E40" s="225"/>
      <c r="F40" s="225"/>
      <c r="G40" s="225"/>
      <c r="H40" s="225"/>
      <c r="I40" s="4">
        <v>31</v>
      </c>
      <c r="J40" s="11">
        <v>830791000</v>
      </c>
      <c r="K40" s="94">
        <f>378016631-4324000</f>
        <v>373692631</v>
      </c>
    </row>
    <row r="41" spans="1:11" x14ac:dyDescent="0.2">
      <c r="A41" s="224" t="s">
        <v>26</v>
      </c>
      <c r="B41" s="225"/>
      <c r="C41" s="225"/>
      <c r="D41" s="225"/>
      <c r="E41" s="225"/>
      <c r="F41" s="225"/>
      <c r="G41" s="225"/>
      <c r="H41" s="225"/>
      <c r="I41" s="4">
        <v>32</v>
      </c>
      <c r="J41" s="11"/>
      <c r="K41" s="94"/>
    </row>
    <row r="42" spans="1:11" x14ac:dyDescent="0.2">
      <c r="A42" s="224" t="s">
        <v>27</v>
      </c>
      <c r="B42" s="225"/>
      <c r="C42" s="225"/>
      <c r="D42" s="225"/>
      <c r="E42" s="225"/>
      <c r="F42" s="225"/>
      <c r="G42" s="225"/>
      <c r="H42" s="225"/>
      <c r="I42" s="4">
        <v>33</v>
      </c>
      <c r="J42" s="94">
        <v>3676000</v>
      </c>
      <c r="K42" s="94">
        <v>4324000</v>
      </c>
    </row>
    <row r="43" spans="1:11" x14ac:dyDescent="0.2">
      <c r="A43" s="224" t="s">
        <v>28</v>
      </c>
      <c r="B43" s="225"/>
      <c r="C43" s="225"/>
      <c r="D43" s="225"/>
      <c r="E43" s="225"/>
      <c r="F43" s="225"/>
      <c r="G43" s="225"/>
      <c r="H43" s="225"/>
      <c r="I43" s="4">
        <v>34</v>
      </c>
      <c r="J43" s="11"/>
      <c r="K43" s="11"/>
    </row>
    <row r="44" spans="1:11" x14ac:dyDescent="0.2">
      <c r="A44" s="224" t="s">
        <v>29</v>
      </c>
      <c r="B44" s="225"/>
      <c r="C44" s="225"/>
      <c r="D44" s="225"/>
      <c r="E44" s="225"/>
      <c r="F44" s="225"/>
      <c r="G44" s="225"/>
      <c r="H44" s="225"/>
      <c r="I44" s="4">
        <v>35</v>
      </c>
      <c r="J44" s="11"/>
      <c r="K44" s="11"/>
    </row>
    <row r="45" spans="1:11" x14ac:dyDescent="0.2">
      <c r="A45" s="219" t="s">
        <v>59</v>
      </c>
      <c r="B45" s="220"/>
      <c r="C45" s="220"/>
      <c r="D45" s="220"/>
      <c r="E45" s="220"/>
      <c r="F45" s="220"/>
      <c r="G45" s="220"/>
      <c r="H45" s="220"/>
      <c r="I45" s="4">
        <v>36</v>
      </c>
      <c r="J45" s="10">
        <f>SUM(J40:J44)</f>
        <v>834467000</v>
      </c>
      <c r="K45" s="10">
        <f>SUM(K40:K44)</f>
        <v>378016631</v>
      </c>
    </row>
    <row r="46" spans="1:11" x14ac:dyDescent="0.2">
      <c r="A46" s="219" t="s">
        <v>11</v>
      </c>
      <c r="B46" s="220"/>
      <c r="C46" s="220"/>
      <c r="D46" s="220"/>
      <c r="E46" s="220"/>
      <c r="F46" s="220"/>
      <c r="G46" s="220"/>
      <c r="H46" s="220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219" t="s">
        <v>12</v>
      </c>
      <c r="B47" s="220"/>
      <c r="C47" s="220"/>
      <c r="D47" s="220"/>
      <c r="E47" s="220"/>
      <c r="F47" s="220"/>
      <c r="G47" s="220"/>
      <c r="H47" s="220"/>
      <c r="I47" s="4">
        <v>38</v>
      </c>
      <c r="J47" s="10">
        <f>IF(J45&gt;J39,J45-J39,0)</f>
        <v>154999000</v>
      </c>
      <c r="K47" s="10">
        <f>IF(K45&gt;K39,K45-K39,0)</f>
        <v>190347231</v>
      </c>
    </row>
    <row r="48" spans="1:11" x14ac:dyDescent="0.2">
      <c r="A48" s="224" t="s">
        <v>60</v>
      </c>
      <c r="B48" s="225"/>
      <c r="C48" s="225"/>
      <c r="D48" s="225"/>
      <c r="E48" s="225"/>
      <c r="F48" s="225"/>
      <c r="G48" s="225"/>
      <c r="H48" s="225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224" t="s">
        <v>61</v>
      </c>
      <c r="B49" s="225"/>
      <c r="C49" s="225"/>
      <c r="D49" s="225"/>
      <c r="E49" s="225"/>
      <c r="F49" s="225"/>
      <c r="G49" s="225"/>
      <c r="H49" s="225"/>
      <c r="I49" s="4">
        <v>40</v>
      </c>
      <c r="J49" s="10">
        <f>IF(J21-J20+J34-J33+J47-J46&gt;0,J21-J20+J34-J33+J47-J46,0)</f>
        <v>6403617.2480940819</v>
      </c>
      <c r="K49" s="10">
        <f>IF(K21-K20+K34-K33+K47-K46&gt;0,K21-K20+K34-K33+K47-K46,0)</f>
        <v>27752314.062486172</v>
      </c>
    </row>
    <row r="50" spans="1:11" x14ac:dyDescent="0.2">
      <c r="A50" s="224" t="s">
        <v>133</v>
      </c>
      <c r="B50" s="225"/>
      <c r="C50" s="225"/>
      <c r="D50" s="225"/>
      <c r="E50" s="225"/>
      <c r="F50" s="225"/>
      <c r="G50" s="225"/>
      <c r="H50" s="225"/>
      <c r="I50" s="4">
        <v>41</v>
      </c>
      <c r="J50" s="11">
        <v>152363459</v>
      </c>
      <c r="K50" s="11">
        <v>145959842</v>
      </c>
    </row>
    <row r="51" spans="1:11" x14ac:dyDescent="0.2">
      <c r="A51" s="224" t="s">
        <v>142</v>
      </c>
      <c r="B51" s="225"/>
      <c r="C51" s="225"/>
      <c r="D51" s="225"/>
      <c r="E51" s="225"/>
      <c r="F51" s="225"/>
      <c r="G51" s="225"/>
      <c r="H51" s="225"/>
      <c r="I51" s="4">
        <v>42</v>
      </c>
      <c r="J51" s="112"/>
      <c r="K51" s="112"/>
    </row>
    <row r="52" spans="1:11" x14ac:dyDescent="0.2">
      <c r="A52" s="224" t="s">
        <v>143</v>
      </c>
      <c r="B52" s="225"/>
      <c r="C52" s="225"/>
      <c r="D52" s="225"/>
      <c r="E52" s="225"/>
      <c r="F52" s="225"/>
      <c r="G52" s="225"/>
      <c r="H52" s="225"/>
      <c r="I52" s="4">
        <v>43</v>
      </c>
      <c r="J52" s="11">
        <f>J49</f>
        <v>6403617.2480940819</v>
      </c>
      <c r="K52" s="11">
        <f>K49</f>
        <v>27752314.062486172</v>
      </c>
    </row>
    <row r="53" spans="1:11" x14ac:dyDescent="0.2">
      <c r="A53" s="245" t="s">
        <v>144</v>
      </c>
      <c r="B53" s="246"/>
      <c r="C53" s="246"/>
      <c r="D53" s="246"/>
      <c r="E53" s="246"/>
      <c r="F53" s="246"/>
      <c r="G53" s="246"/>
      <c r="H53" s="246"/>
      <c r="I53" s="7">
        <v>44</v>
      </c>
      <c r="J53" s="14">
        <f>J50+J51-J52</f>
        <v>145959841.75190592</v>
      </c>
      <c r="K53" s="14">
        <f>K50+K51-K52</f>
        <v>118207527.93751383</v>
      </c>
    </row>
    <row r="54" spans="1:11" x14ac:dyDescent="0.2">
      <c r="J54" s="139"/>
      <c r="K54" s="139"/>
    </row>
    <row r="55" spans="1:11" x14ac:dyDescent="0.2">
      <c r="J55" s="114"/>
      <c r="K55" s="114"/>
    </row>
    <row r="57" spans="1:11" x14ac:dyDescent="0.2">
      <c r="J57"/>
      <c r="K57"/>
    </row>
  </sheetData>
  <mergeCells count="52">
    <mergeCell ref="A53:H53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8:H18"/>
    <mergeCell ref="A19:H19"/>
    <mergeCell ref="A20:H20"/>
    <mergeCell ref="A13:H13"/>
    <mergeCell ref="A14:H14"/>
    <mergeCell ref="A15:H15"/>
    <mergeCell ref="A16:H16"/>
    <mergeCell ref="A12:H12"/>
    <mergeCell ref="A5:H5"/>
    <mergeCell ref="A6:H6"/>
    <mergeCell ref="A7:K7"/>
    <mergeCell ref="A8:H8"/>
    <mergeCell ref="A17:H17"/>
    <mergeCell ref="A4:K4"/>
    <mergeCell ref="A9:H9"/>
    <mergeCell ref="A10:H10"/>
    <mergeCell ref="A1:K1"/>
    <mergeCell ref="A2:K2"/>
    <mergeCell ref="A11:H11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J8:K13 J29:K31 J36:K38 J50:J52 K50:K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8"/>
  <sheetViews>
    <sheetView showGridLines="0" zoomScale="110" zoomScaleNormal="110" zoomScaleSheetLayoutView="110" workbookViewId="0">
      <selection sqref="A1:K1"/>
    </sheetView>
  </sheetViews>
  <sheetFormatPr defaultRowHeight="12.75" x14ac:dyDescent="0.2"/>
  <cols>
    <col min="1" max="1" width="9.140625" style="74"/>
    <col min="2" max="2" width="4.42578125" style="74" customWidth="1"/>
    <col min="3" max="3" width="9.140625" style="74" customWidth="1"/>
    <col min="4" max="4" width="7.5703125" style="74" customWidth="1"/>
    <col min="5" max="5" width="12" style="74" customWidth="1"/>
    <col min="6" max="6" width="9.140625" style="74"/>
    <col min="7" max="7" width="6.7109375" style="74" customWidth="1"/>
    <col min="8" max="8" width="3.140625" style="74" customWidth="1"/>
    <col min="9" max="9" width="6.140625" style="74" customWidth="1"/>
    <col min="10" max="11" width="10.85546875" style="89" bestFit="1" customWidth="1"/>
    <col min="12" max="12" width="12.7109375" style="93" bestFit="1" customWidth="1"/>
    <col min="13" max="13" width="12.5703125" style="89" customWidth="1"/>
    <col min="14" max="15" width="11.28515625" style="74" bestFit="1" customWidth="1"/>
    <col min="16" max="16" width="12.85546875" style="74" bestFit="1" customWidth="1"/>
    <col min="17" max="17" width="10.28515625" style="74" bestFit="1" customWidth="1"/>
    <col min="18" max="16384" width="9.140625" style="74"/>
  </cols>
  <sheetData>
    <row r="1" spans="1:14" ht="15.75" customHeight="1" x14ac:dyDescent="0.2">
      <c r="A1" s="300" t="s">
        <v>243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M1" s="74"/>
    </row>
    <row r="2" spans="1:14" x14ac:dyDescent="0.2">
      <c r="A2" s="312" t="s">
        <v>323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4" ht="9" customHeight="1" x14ac:dyDescent="0.2">
      <c r="A3" s="72"/>
      <c r="B3" s="73"/>
      <c r="C3" s="75"/>
      <c r="D3" s="75"/>
      <c r="E3" s="73"/>
      <c r="F3" s="73"/>
      <c r="G3" s="73"/>
      <c r="H3" s="73"/>
      <c r="I3" s="73"/>
      <c r="J3" s="90"/>
      <c r="K3" s="90"/>
    </row>
    <row r="4" spans="1:14" x14ac:dyDescent="0.2">
      <c r="A4" s="227" t="s">
        <v>313</v>
      </c>
      <c r="B4" s="228"/>
      <c r="C4" s="228"/>
      <c r="D4" s="228"/>
      <c r="E4" s="228"/>
      <c r="F4" s="228"/>
      <c r="G4" s="228"/>
      <c r="H4" s="228"/>
      <c r="I4" s="228"/>
      <c r="J4" s="228"/>
      <c r="K4" s="229"/>
    </row>
    <row r="5" spans="1:14" ht="27.75" customHeight="1" thickBot="1" x14ac:dyDescent="0.25">
      <c r="A5" s="310" t="s">
        <v>50</v>
      </c>
      <c r="B5" s="310"/>
      <c r="C5" s="310"/>
      <c r="D5" s="310"/>
      <c r="E5" s="310"/>
      <c r="F5" s="310"/>
      <c r="G5" s="310"/>
      <c r="H5" s="310"/>
      <c r="I5" s="76" t="s">
        <v>266</v>
      </c>
      <c r="J5" s="130" t="s">
        <v>123</v>
      </c>
      <c r="K5" s="130" t="s">
        <v>124</v>
      </c>
    </row>
    <row r="6" spans="1:14" x14ac:dyDescent="0.2">
      <c r="A6" s="311">
        <v>1</v>
      </c>
      <c r="B6" s="311"/>
      <c r="C6" s="311"/>
      <c r="D6" s="311"/>
      <c r="E6" s="311"/>
      <c r="F6" s="311"/>
      <c r="G6" s="311"/>
      <c r="H6" s="311"/>
      <c r="I6" s="77">
        <v>2</v>
      </c>
      <c r="J6" s="131" t="s">
        <v>244</v>
      </c>
      <c r="K6" s="131" t="s">
        <v>245</v>
      </c>
    </row>
    <row r="7" spans="1:14" x14ac:dyDescent="0.2">
      <c r="A7" s="302" t="s">
        <v>246</v>
      </c>
      <c r="B7" s="303"/>
      <c r="C7" s="303"/>
      <c r="D7" s="303"/>
      <c r="E7" s="303"/>
      <c r="F7" s="303"/>
      <c r="G7" s="303"/>
      <c r="H7" s="303"/>
      <c r="I7" s="78">
        <v>1</v>
      </c>
      <c r="J7" s="9">
        <v>1626000900</v>
      </c>
      <c r="K7" s="9">
        <v>1626000899.7066262</v>
      </c>
    </row>
    <row r="8" spans="1:14" x14ac:dyDescent="0.2">
      <c r="A8" s="302" t="s">
        <v>247</v>
      </c>
      <c r="B8" s="303"/>
      <c r="C8" s="303"/>
      <c r="D8" s="303"/>
      <c r="E8" s="303"/>
      <c r="F8" s="303"/>
      <c r="G8" s="303"/>
      <c r="H8" s="303"/>
      <c r="I8" s="78">
        <v>2</v>
      </c>
      <c r="J8" s="11">
        <v>24569630</v>
      </c>
      <c r="K8" s="11">
        <v>26465000</v>
      </c>
    </row>
    <row r="9" spans="1:14" x14ac:dyDescent="0.2">
      <c r="A9" s="302" t="s">
        <v>248</v>
      </c>
      <c r="B9" s="303"/>
      <c r="C9" s="303"/>
      <c r="D9" s="303"/>
      <c r="E9" s="303"/>
      <c r="F9" s="303"/>
      <c r="G9" s="303"/>
      <c r="H9" s="303"/>
      <c r="I9" s="78">
        <v>3</v>
      </c>
      <c r="J9" s="11">
        <v>52039980</v>
      </c>
      <c r="K9" s="94">
        <v>70189104.50366807</v>
      </c>
    </row>
    <row r="10" spans="1:14" x14ac:dyDescent="0.2">
      <c r="A10" s="302" t="s">
        <v>249</v>
      </c>
      <c r="B10" s="303"/>
      <c r="C10" s="303"/>
      <c r="D10" s="303"/>
      <c r="E10" s="303"/>
      <c r="F10" s="303"/>
      <c r="G10" s="303"/>
      <c r="H10" s="303"/>
      <c r="I10" s="78">
        <v>4</v>
      </c>
      <c r="J10" s="11">
        <v>-107400320</v>
      </c>
      <c r="K10" s="11">
        <v>-69146899</v>
      </c>
    </row>
    <row r="11" spans="1:14" ht="12.75" customHeight="1" x14ac:dyDescent="0.2">
      <c r="A11" s="302" t="s">
        <v>250</v>
      </c>
      <c r="B11" s="303"/>
      <c r="C11" s="303"/>
      <c r="D11" s="303"/>
      <c r="E11" s="303"/>
      <c r="F11" s="303"/>
      <c r="G11" s="303"/>
      <c r="H11" s="303"/>
      <c r="I11" s="78">
        <v>5</v>
      </c>
      <c r="J11" s="11">
        <v>42792064</v>
      </c>
      <c r="K11" s="11">
        <v>-20143576</v>
      </c>
    </row>
    <row r="12" spans="1:14" ht="12.75" customHeight="1" x14ac:dyDescent="0.2">
      <c r="A12" s="302" t="s">
        <v>251</v>
      </c>
      <c r="B12" s="303"/>
      <c r="C12" s="303"/>
      <c r="D12" s="303"/>
      <c r="E12" s="303"/>
      <c r="F12" s="303"/>
      <c r="G12" s="303"/>
      <c r="H12" s="303"/>
      <c r="I12" s="78">
        <v>6</v>
      </c>
      <c r="J12" s="11">
        <v>0</v>
      </c>
      <c r="K12" s="11">
        <v>0</v>
      </c>
    </row>
    <row r="13" spans="1:14" ht="12.75" customHeight="1" x14ac:dyDescent="0.2">
      <c r="A13" s="302" t="s">
        <v>252</v>
      </c>
      <c r="B13" s="303"/>
      <c r="C13" s="303"/>
      <c r="D13" s="303"/>
      <c r="E13" s="303"/>
      <c r="F13" s="303"/>
      <c r="G13" s="303"/>
      <c r="H13" s="303"/>
      <c r="I13" s="78">
        <v>7</v>
      </c>
      <c r="J13" s="11">
        <v>0</v>
      </c>
      <c r="K13" s="11">
        <v>0</v>
      </c>
    </row>
    <row r="14" spans="1:14" ht="12.75" customHeight="1" x14ac:dyDescent="0.2">
      <c r="A14" s="302" t="s">
        <v>253</v>
      </c>
      <c r="B14" s="303"/>
      <c r="C14" s="303"/>
      <c r="D14" s="303"/>
      <c r="E14" s="303"/>
      <c r="F14" s="303"/>
      <c r="G14" s="303"/>
      <c r="H14" s="303"/>
      <c r="I14" s="78">
        <v>8</v>
      </c>
      <c r="J14" s="11">
        <v>0</v>
      </c>
      <c r="K14" s="11">
        <v>0</v>
      </c>
    </row>
    <row r="15" spans="1:14" ht="12.75" customHeight="1" x14ac:dyDescent="0.2">
      <c r="A15" s="302" t="s">
        <v>254</v>
      </c>
      <c r="B15" s="303"/>
      <c r="C15" s="303"/>
      <c r="D15" s="303"/>
      <c r="E15" s="303"/>
      <c r="F15" s="303"/>
      <c r="G15" s="303"/>
      <c r="H15" s="303"/>
      <c r="I15" s="78">
        <v>9</v>
      </c>
      <c r="J15" s="11">
        <v>34787364</v>
      </c>
      <c r="K15" s="11">
        <v>32026882</v>
      </c>
    </row>
    <row r="16" spans="1:14" ht="12.75" customHeight="1" x14ac:dyDescent="0.2">
      <c r="A16" s="304" t="s">
        <v>255</v>
      </c>
      <c r="B16" s="305"/>
      <c r="C16" s="305"/>
      <c r="D16" s="305"/>
      <c r="E16" s="305"/>
      <c r="F16" s="305"/>
      <c r="G16" s="305"/>
      <c r="H16" s="305"/>
      <c r="I16" s="78">
        <v>10</v>
      </c>
      <c r="J16" s="10">
        <f>SUM(J7:J15)</f>
        <v>1672789618</v>
      </c>
      <c r="K16" s="10">
        <f>SUM(K7:K15)</f>
        <v>1665391411.2102942</v>
      </c>
      <c r="M16" s="93"/>
      <c r="N16" s="93"/>
    </row>
    <row r="17" spans="1:11" ht="12.75" customHeight="1" x14ac:dyDescent="0.2">
      <c r="A17" s="302" t="s">
        <v>256</v>
      </c>
      <c r="B17" s="303"/>
      <c r="C17" s="303"/>
      <c r="D17" s="303"/>
      <c r="E17" s="303"/>
      <c r="F17" s="303"/>
      <c r="G17" s="303"/>
      <c r="H17" s="303"/>
      <c r="I17" s="78">
        <v>11</v>
      </c>
      <c r="J17" s="94">
        <v>-10692000</v>
      </c>
      <c r="K17" s="94">
        <v>13639170</v>
      </c>
    </row>
    <row r="18" spans="1:11" ht="12.75" customHeight="1" x14ac:dyDescent="0.2">
      <c r="A18" s="302" t="s">
        <v>257</v>
      </c>
      <c r="B18" s="303"/>
      <c r="C18" s="303"/>
      <c r="D18" s="303"/>
      <c r="E18" s="303"/>
      <c r="F18" s="303"/>
      <c r="G18" s="303"/>
      <c r="H18" s="303"/>
      <c r="I18" s="78">
        <v>12</v>
      </c>
      <c r="J18" s="94">
        <v>0</v>
      </c>
      <c r="K18" s="11">
        <v>0</v>
      </c>
    </row>
    <row r="19" spans="1:11" ht="12.75" customHeight="1" x14ac:dyDescent="0.2">
      <c r="A19" s="302" t="s">
        <v>258</v>
      </c>
      <c r="B19" s="303"/>
      <c r="C19" s="303"/>
      <c r="D19" s="303"/>
      <c r="E19" s="303"/>
      <c r="F19" s="303"/>
      <c r="G19" s="303"/>
      <c r="H19" s="303"/>
      <c r="I19" s="78">
        <v>13</v>
      </c>
      <c r="J19" s="94">
        <v>0</v>
      </c>
      <c r="K19" s="11">
        <v>0</v>
      </c>
    </row>
    <row r="20" spans="1:11" ht="12.75" customHeight="1" x14ac:dyDescent="0.2">
      <c r="A20" s="302" t="s">
        <v>259</v>
      </c>
      <c r="B20" s="303"/>
      <c r="C20" s="303"/>
      <c r="D20" s="303"/>
      <c r="E20" s="303"/>
      <c r="F20" s="303"/>
      <c r="G20" s="303"/>
      <c r="H20" s="303"/>
      <c r="I20" s="78">
        <v>14</v>
      </c>
      <c r="J20" s="94">
        <v>0</v>
      </c>
      <c r="K20" s="11">
        <v>0</v>
      </c>
    </row>
    <row r="21" spans="1:11" ht="12.75" customHeight="1" x14ac:dyDescent="0.2">
      <c r="A21" s="302" t="s">
        <v>260</v>
      </c>
      <c r="B21" s="303"/>
      <c r="C21" s="303"/>
      <c r="D21" s="303"/>
      <c r="E21" s="303"/>
      <c r="F21" s="303"/>
      <c r="G21" s="303"/>
      <c r="H21" s="303"/>
      <c r="I21" s="78">
        <v>15</v>
      </c>
      <c r="J21" s="94">
        <v>0</v>
      </c>
      <c r="K21" s="11">
        <v>0</v>
      </c>
    </row>
    <row r="22" spans="1:11" ht="12.75" customHeight="1" x14ac:dyDescent="0.2">
      <c r="A22" s="302" t="s">
        <v>261</v>
      </c>
      <c r="B22" s="303"/>
      <c r="C22" s="303"/>
      <c r="D22" s="303"/>
      <c r="E22" s="303"/>
      <c r="F22" s="303"/>
      <c r="G22" s="303"/>
      <c r="H22" s="303"/>
      <c r="I22" s="78">
        <v>16</v>
      </c>
      <c r="J22" s="94">
        <v>45171618</v>
      </c>
      <c r="K22" s="11">
        <v>-21037376.927964211</v>
      </c>
    </row>
    <row r="23" spans="1:11" ht="12.75" customHeight="1" x14ac:dyDescent="0.2">
      <c r="A23" s="304" t="s">
        <v>262</v>
      </c>
      <c r="B23" s="305"/>
      <c r="C23" s="305"/>
      <c r="D23" s="305"/>
      <c r="E23" s="305"/>
      <c r="F23" s="305"/>
      <c r="G23" s="305"/>
      <c r="H23" s="305"/>
      <c r="I23" s="78">
        <v>17</v>
      </c>
      <c r="J23" s="136">
        <f>SUM(J17:J22)</f>
        <v>34479618</v>
      </c>
      <c r="K23" s="14">
        <f>SUM(K17:K22)</f>
        <v>-7398206.9279642105</v>
      </c>
    </row>
    <row r="24" spans="1:11" ht="12.75" customHeight="1" x14ac:dyDescent="0.2">
      <c r="A24" s="306"/>
      <c r="B24" s="307"/>
      <c r="C24" s="307"/>
      <c r="D24" s="307"/>
      <c r="E24" s="307"/>
      <c r="F24" s="307"/>
      <c r="G24" s="307"/>
      <c r="H24" s="307"/>
      <c r="I24" s="308"/>
      <c r="J24" s="308"/>
      <c r="K24" s="309"/>
    </row>
    <row r="25" spans="1:11" ht="12.75" customHeight="1" x14ac:dyDescent="0.2">
      <c r="A25" s="294" t="s">
        <v>263</v>
      </c>
      <c r="B25" s="295"/>
      <c r="C25" s="295"/>
      <c r="D25" s="295"/>
      <c r="E25" s="295"/>
      <c r="F25" s="295"/>
      <c r="G25" s="295"/>
      <c r="H25" s="295"/>
      <c r="I25" s="79">
        <v>18</v>
      </c>
      <c r="J25" s="137">
        <f>J23-J26</f>
        <v>34039404</v>
      </c>
      <c r="K25" s="137">
        <f>K23-K26</f>
        <v>-4637724.9279642105</v>
      </c>
    </row>
    <row r="26" spans="1:11" ht="23.25" customHeight="1" x14ac:dyDescent="0.2">
      <c r="A26" s="296" t="s">
        <v>264</v>
      </c>
      <c r="B26" s="297"/>
      <c r="C26" s="297"/>
      <c r="D26" s="297"/>
      <c r="E26" s="297"/>
      <c r="F26" s="297"/>
      <c r="G26" s="297"/>
      <c r="H26" s="297"/>
      <c r="I26" s="80">
        <v>19</v>
      </c>
      <c r="J26" s="136">
        <v>440214</v>
      </c>
      <c r="K26" s="14">
        <v>-2760482</v>
      </c>
    </row>
    <row r="27" spans="1:11" ht="30" customHeight="1" x14ac:dyDescent="0.2">
      <c r="A27" s="298" t="s">
        <v>265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</row>
    <row r="28" spans="1:11" ht="12.75" customHeight="1" x14ac:dyDescent="0.2"/>
  </sheetData>
  <protectedRanges>
    <protectedRange sqref="E2 E4" name="Range1_1"/>
    <protectedRange sqref="G2:H2 G4:H4" name="Range1"/>
  </protectedRanges>
  <mergeCells count="26">
    <mergeCell ref="A5:H5"/>
    <mergeCell ref="A6:H6"/>
    <mergeCell ref="A7:H7"/>
    <mergeCell ref="A8:H8"/>
    <mergeCell ref="A4:K4"/>
    <mergeCell ref="A2:K2"/>
    <mergeCell ref="A9:H9"/>
    <mergeCell ref="A10:H10"/>
    <mergeCell ref="A11:H11"/>
    <mergeCell ref="A12:H12"/>
    <mergeCell ref="A19:H19"/>
    <mergeCell ref="A20:H20"/>
    <mergeCell ref="A13:H13"/>
    <mergeCell ref="A14:H14"/>
    <mergeCell ref="A15:H15"/>
    <mergeCell ref="A16:H16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disablePrompts="1"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0"/>
  <sheetViews>
    <sheetView showGridLines="0" zoomScale="110" zoomScaleNormal="110" zoomScaleSheetLayoutView="110" workbookViewId="0">
      <selection activeCell="O7" sqref="O7"/>
    </sheetView>
  </sheetViews>
  <sheetFormatPr defaultRowHeight="12.75" x14ac:dyDescent="0.2"/>
  <sheetData>
    <row r="1" spans="1:10" x14ac:dyDescent="0.2">
      <c r="A1" s="113" t="s">
        <v>317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x14ac:dyDescent="0.2">
      <c r="A3" s="134"/>
      <c r="B3" s="134"/>
      <c r="C3" s="134"/>
      <c r="D3" s="134"/>
      <c r="E3" s="134"/>
      <c r="F3" s="134"/>
      <c r="G3" s="89"/>
      <c r="H3" s="89"/>
      <c r="I3" s="89"/>
      <c r="J3" s="89"/>
    </row>
    <row r="4" spans="1:10" ht="51" customHeight="1" x14ac:dyDescent="0.2">
      <c r="A4" s="313"/>
      <c r="B4" s="313"/>
      <c r="C4" s="313"/>
      <c r="D4" s="313"/>
      <c r="E4" s="313"/>
      <c r="F4" s="313"/>
      <c r="G4" s="313"/>
      <c r="H4" s="313"/>
      <c r="I4" s="313"/>
      <c r="J4" s="313"/>
    </row>
    <row r="5" spans="1:10" ht="25.5" customHeight="1" x14ac:dyDescent="0.2">
      <c r="A5" s="314"/>
      <c r="B5" s="315"/>
      <c r="C5" s="315"/>
      <c r="D5" s="315"/>
      <c r="E5" s="315"/>
      <c r="F5" s="315"/>
      <c r="G5" s="315"/>
      <c r="H5" s="315"/>
      <c r="I5" s="315"/>
      <c r="J5" s="315"/>
    </row>
    <row r="6" spans="1:10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</row>
    <row r="7" spans="1:10" ht="24.75" customHeight="1" x14ac:dyDescent="0.2">
      <c r="A7" s="314"/>
      <c r="B7" s="315"/>
      <c r="C7" s="315"/>
      <c r="D7" s="315"/>
      <c r="E7" s="315"/>
      <c r="F7" s="315"/>
      <c r="G7" s="315"/>
      <c r="H7" s="315"/>
      <c r="I7" s="315"/>
      <c r="J7" s="315"/>
    </row>
    <row r="8" spans="1:10" x14ac:dyDescent="0.2">
      <c r="A8" s="316"/>
      <c r="B8" s="316"/>
      <c r="C8" s="316"/>
      <c r="D8" s="316"/>
      <c r="E8" s="316"/>
      <c r="F8" s="316"/>
      <c r="G8" s="316"/>
      <c r="H8" s="316"/>
      <c r="I8" s="316"/>
      <c r="J8" s="316"/>
    </row>
    <row r="9" spans="1:10" x14ac:dyDescent="0.2">
      <c r="A9" s="91"/>
      <c r="B9" s="89"/>
      <c r="C9" s="89"/>
      <c r="D9" s="89"/>
      <c r="E9" s="89"/>
      <c r="F9" s="89"/>
      <c r="G9" s="89"/>
      <c r="H9" s="89"/>
      <c r="I9" s="89"/>
      <c r="J9" s="89"/>
    </row>
    <row r="10" spans="1:10" x14ac:dyDescent="0.2">
      <c r="A10" s="89"/>
      <c r="B10" s="89"/>
      <c r="C10" s="89"/>
      <c r="D10" s="89"/>
      <c r="E10" s="89"/>
      <c r="F10" s="89"/>
      <c r="G10" s="89"/>
      <c r="H10" s="89"/>
      <c r="I10" s="89"/>
      <c r="J10" s="89"/>
    </row>
  </sheetData>
  <mergeCells count="5">
    <mergeCell ref="A4:J4"/>
    <mergeCell ref="A5:J5"/>
    <mergeCell ref="A6:J6"/>
    <mergeCell ref="A7:J7"/>
    <mergeCell ref="A8:J8"/>
  </mergeCells>
  <phoneticPr fontId="3" type="noConversion"/>
  <pageMargins left="0.75" right="0.75" top="1" bottom="1" header="0.5" footer="0.5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NT_I!Print_Area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2013-02-12T08:00:22Z</cp:lastPrinted>
  <dcterms:created xsi:type="dcterms:W3CDTF">2008-10-17T11:51:54Z</dcterms:created>
  <dcterms:modified xsi:type="dcterms:W3CDTF">2014-08-30T16:38:05Z</dcterms:modified>
</cp:coreProperties>
</file>