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19\1-6.2019\TFI PO NOVOM 1-6.2019\ZA PREDAJU\"/>
    </mc:Choice>
  </mc:AlternateContent>
  <xr:revisionPtr revIDLastSave="0" documentId="14_{BAF117B4-0451-4E9B-9C3F-63A53979AB3D}" xr6:coauthVersionLast="36" xr6:coauthVersionMax="36" xr10:uidLastSave="{00000000-0000-0000-0000-000000000000}"/>
  <bookViews>
    <workbookView xWindow="0" yWindow="0" windowWidth="14400" windowHeight="481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40"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42"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24" i="20"/>
  <c r="I27" i="20" s="1"/>
  <c r="I34" i="21"/>
  <c r="I55" i="20"/>
  <c r="H72" i="18"/>
  <c r="W61" i="22"/>
  <c r="I47" i="21"/>
  <c r="I49" i="21" s="1"/>
  <c r="I51" i="21" s="1"/>
  <c r="H57" i="20"/>
  <c r="H59" i="20" s="1"/>
  <c r="K60" i="19"/>
  <c r="K14" i="19"/>
  <c r="K61" i="19" s="1"/>
  <c r="I75" i="18"/>
  <c r="I131" i="18" s="1"/>
  <c r="I44" i="18"/>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72" i="18"/>
  <c r="I57" i="20"/>
  <c r="I59" i="20" s="1"/>
  <c r="K62" i="19"/>
  <c r="K64" i="19"/>
  <c r="K63" i="19"/>
  <c r="K66" i="19"/>
  <c r="K67" i="19"/>
  <c r="K68" i="19"/>
  <c r="I64" i="19"/>
  <c r="I62" i="19"/>
  <c r="H64" i="19"/>
  <c r="H62" i="19"/>
  <c r="H68" i="19" s="1"/>
  <c r="H63" i="19"/>
  <c r="J62" i="19"/>
  <c r="J66" i="19" s="1"/>
  <c r="J64" i="19"/>
  <c r="I66" i="19" l="1"/>
  <c r="I68" i="19"/>
  <c r="I67" i="19"/>
  <c r="H66" i="19"/>
  <c r="H67" i="19"/>
  <c r="J67" i="19"/>
  <c r="J68" i="19"/>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<sst xmlns="http://schemas.openxmlformats.org/spreadsheetml/2006/main" count="537" uniqueCount="470">
  <si>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</si>
  <si>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</si>
  <si>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</si>
  <si>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</si>
  <si>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</si>
  <si>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</si>
  <si>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</si>
  <si>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</si>
  <si>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</si>
  <si>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</si>
  <si>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</si>
  <si>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</si>
  <si>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</si>
  <si>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</si>
  <si>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</si>
  <si>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</si>
  <si>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</si>
  <si>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</si>
  <si>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</si>
  <si>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</si>
  <si>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</si>
  <si>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</si>
  <si>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</si>
  <si>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</si>
  <si>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</si>
  <si>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</si>
  <si>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</si>
  <si>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</si>
  <si>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</si>
  <si>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</si>
  <si>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</si>
  <si>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</si>
  <si>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</si>
  <si>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</si>
  <si>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</si>
  <si>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</si>
  <si>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</si>
  <si>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</si>
  <si>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</si>
  <si>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</si>
  <si>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</si>
  <si>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</si>
  <si>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</si>
  <si>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</si>
  <si>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</si>
  <si>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</si>
  <si>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</si>
  <si>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</si>
  <si>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</si>
  <si>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</si>
  <si>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</si>
  <si>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</si>
  <si>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</si>
  <si>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</si>
  <si>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</si>
  <si>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</si>
  <si>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</si>
  <si>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</si>
  <si>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</si>
  <si>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</si>
  <si>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</si>
  <si>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</si>
  <si>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</si>
  <si>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</si>
  <si>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</si>
  <si>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</si>
  <si>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</si>
  <si>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</si>
  <si>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</si>
  <si>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</si>
  <si>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</si>
  <si>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</si>
  <si>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</si>
  <si>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</si>
  <si>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</si>
  <si>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</si>
  <si>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</si>
  <si>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</si>
  <si>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</si>
  <si>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</si>
  <si>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</si>
  <si>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</si>
  <si>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</si>
  <si>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</si>
  <si>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</si>
  <si>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</si>
  <si>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</si>
  <si>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</si>
  <si>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</si>
  <si>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</si>
  <si>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</si>
  <si>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</si>
  <si>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</si>
  <si>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</si>
  <si>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</si>
  <si>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</si>
  <si>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</si>
  <si>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</si>
  <si>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</si>
  <si>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</si>
  <si>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</si>
  <si>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</si>
  <si>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</si>
  <si>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</si>
  <si>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</si>
  <si>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</si>
  <si>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</si>
  <si>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</si>
  <si>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</si>
  <si>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</si>
  <si>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</si>
  <si>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</si>
  <si>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</si>
  <si>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</si>
  <si>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</si>
  <si>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</si>
  <si>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</si>
  <si>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</si>
  <si>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</si>
  <si>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</si>
  <si>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</si>
  <si>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</si>
  <si>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</si>
  <si>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</si>
  <si>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</si>
  <si>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</si>
  <si>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</si>
  <si>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</si>
  <si>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</si>
  <si>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</si>
  <si>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</si>
  <si>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</si>
  <si>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</si>
  <si>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</si>
  <si>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</si>
  <si>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</si>
  <si>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</si>
  <si>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</si>
  <si>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</si>
  <si>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</si>
  <si>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</si>
  <si>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</si>
  <si>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</si>
  <si>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</si>
  <si>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</si>
  <si>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</si>
  <si>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</si>
  <si>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</si>
  <si>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</si>
  <si>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</si>
  <si>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</si>
  <si>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</si>
  <si>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</si>
  <si>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</si>
  <si>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</si>
  <si>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</si>
  <si>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</si>
  <si>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</si>
  <si>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</si>
  <si>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</si>
  <si>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</si>
  <si>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</si>
  <si>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</si>
  <si>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</si>
  <si>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</si>
  <si>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</si>
  <si>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</si>
  <si>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</si>
  <si>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</si>
  <si>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</si>
  <si>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</si>
  <si>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</si>
  <si>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</si>
  <si>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</si>
  <si>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</si>
  <si>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</si>
  <si>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</si>
  <si>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</si>
  <si>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</si>
  <si>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</si>
  <si>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</si>
  <si>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</si>
  <si>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</si>
  <si>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</si>
  <si>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</si>
  <si>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</si>
  <si>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</si>
  <si>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</si>
  <si>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</si>
  <si>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</si>
  <si>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</si>
  <si>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</si>
  <si>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</si>
  <si>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</si>
  <si>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</si>
  <si>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</si>
  <si>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</si>
  <si>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</si>
  <si>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</si>
  <si>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</si>
  <si>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</si>
  <si>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</si>
  <si>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</si>
  <si>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</si>
  <si>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</si>
  <si>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</si>
  <si>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</si>
  <si>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</si>
  <si>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</si>
  <si>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</si>
  <si>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</si>
  <si>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</si>
  <si>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</si>
  <si>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</si>
  <si>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</si>
  <si>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</si>
  <si>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</si>
  <si>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</si>
  <si>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</si>
  <si>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</si>
  <si>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</si>
  <si>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</si>
  <si>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</si>
  <si>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</si>
  <si>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</si>
  <si>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</si>
  <si>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</si>
  <si>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</si>
  <si>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</si>
  <si>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</si>
  <si>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</si>
  <si>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</si>
  <si>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</si>
  <si>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</si>
  <si>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</si>
  <si>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</si>
  <si>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</si>
  <si>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</si>
  <si>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</si>
  <si>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</si>
  <si>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</si>
  <si>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</si>
  <si>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</si>
  <si>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</si>
  <si>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</si>
  <si>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</si>
  <si>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</si>
  <si>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</si>
  <si>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</si>
  <si>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</si>
  <si>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</si>
  <si>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</si>
  <si>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</si>
  <si>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</si>
  <si>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</si>
  <si>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</si>
  <si>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</si>
  <si>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</si>
  <si>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</si>
  <si>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</si>
  <si>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</si>
  <si>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</si>
  <si>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</si>
  <si>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</si>
  <si>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</si>
  <si>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</si>
  <si>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</si>
  <si>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</si>
  <si>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</si>
  <si>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</si>
  <si>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</si>
  <si>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</si>
  <si>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</si>
  <si>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</si>
  <si>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</si>
  <si>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</si>
  <si>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</si>
  <si>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</si>
  <si>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</si>
  <si>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</si>
  <si>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</si>
  <si>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</si>
  <si>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</si>
  <si>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</si>
  <si>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</si>
  <si>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</si>
  <si>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</si>
  <si>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</si>
  <si>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</si>
  <si>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</si>
  <si>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</si>
  <si>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</si>
  <si>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</si>
  <si>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</si>
  <si>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</si>
  <si>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</si>
  <si>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</si>
  <si>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</si>
  <si>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</si>
  <si>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</si>
  <si>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</si>
  <si>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</si>
  <si>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</si>
  <si>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</si>
  <si>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</si>
  <si>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</si>
  <si>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</si>
  <si>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</si>
  <si>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</si>
  <si>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</si>
  <si>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</si>
  <si>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</si>
  <si>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</si>
  <si>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</si>
  <si>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</si>
  <si>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</si>
  <si>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</si>
  <si>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</si>
  <si>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</si>
  <si>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</si>
  <si>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</si>
  <si>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</si>
  <si>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</si>
  <si>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</si>
  <si>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</si>
  <si>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</si>
  <si>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</si>
  <si>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</si>
  <si>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</si>
  <si>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</si>
  <si>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</si>
  <si>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</si>
  <si>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</si>
  <si>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</si>
  <si>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</si>
  <si>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</si>
  <si>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</si>
  <si>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</si>
  <si>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</si>
  <si>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</si>
  <si>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</si>
  <si>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</si>
  <si>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</si>
  <si>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</si>
  <si>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</si>
  <si>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</si>
  <si>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</si>
  <si>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</si>
  <si>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</si>
  <si>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</si>
  <si>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</si>
  <si>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</si>
  <si>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</si>
  <si>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</si>
  <si>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</si>
  <si>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</si>
  <si>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</si>
  <si>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</si>
  <si>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</si>
  <si>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</si>
  <si>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</si>
  <si>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</si>
  <si>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</si>
  <si>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</si>
  <si>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</si>
  <si>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</si>
  <si>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</si>
  <si>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</si>
  <si>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</si>
  <si>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</si>
  <si>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</si>
  <si>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</si>
  <si>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</si>
  <si>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</si>
  <si>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</si>
  <si>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</si>
  <si>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</si>
  <si>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</si>
  <si>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</si>
  <si>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</si>
  <si>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</si>
  <si>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</si>
  <si>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</si>
  <si>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</si>
  <si>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</si>
  <si>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</si>
  <si>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</si>
  <si>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</si>
  <si>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</si>
  <si>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</si>
  <si>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</si>
  <si>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</si>
  <si>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</si>
  <si>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</si>
  <si>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</si>
  <si>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</si>
  <si>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</si>
  <si>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</si>
  <si>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</si>
  <si>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</si>
  <si>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</si>
  <si>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</si>
  <si>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</si>
  <si>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</si>
  <si>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</si>
  <si>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</si>
  <si>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</si>
  <si>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</si>
  <si>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</si>
  <si>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</si>
  <si>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</si>
  <si>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</si>
  <si>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</si>
  <si>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</si>
  <si>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</si>
  <si>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</si>
  <si>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</si>
  <si>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</si>
  <si>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</si>
  <si>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</si>
  <si>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</si>
  <si>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</si>
  <si>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</si>
  <si>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</si>
  <si>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</si>
  <si>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</si>
  <si>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</si>
  <si>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</si>
  <si>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</si>
  <si>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</si>
  <si>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</si>
  <si>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</si>
  <si>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</si>
  <si>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RH</t>
  </si>
  <si>
    <t>010006549</t>
  </si>
  <si>
    <t>18928523252</t>
  </si>
  <si>
    <t>1627</t>
  </si>
  <si>
    <t>549300TMC6BYESIPQ7W85</t>
  </si>
  <si>
    <t>PODRAVKA prehrambena industrija d.d., KOPRIVNICA</t>
  </si>
  <si>
    <t>KOPRIVNICA</t>
  </si>
  <si>
    <t>ANTE STARČEVIĆA 32</t>
  </si>
  <si>
    <t>podravka@podravka.hr</t>
  </si>
  <si>
    <t>www.podravka.hr</t>
  </si>
  <si>
    <t xml:space="preserve">BELUPO d.d.   
</t>
  </si>
  <si>
    <t xml:space="preserve">3805140 
</t>
  </si>
  <si>
    <t xml:space="preserve">ŽITO d.o.o.   
</t>
  </si>
  <si>
    <t xml:space="preserve">PODRAVKA d.o.o. SARAJEVO    
</t>
  </si>
  <si>
    <t xml:space="preserve">PODRAVKA POLSKA Sp. z.o.o.   
</t>
  </si>
  <si>
    <t xml:space="preserve">PODRAVKA-LAGRIS a.s.   
</t>
  </si>
  <si>
    <t xml:space="preserve">PODRAVKA d.o.o. BEOGRAD   
</t>
  </si>
  <si>
    <t xml:space="preserve">5391814000 
</t>
  </si>
  <si>
    <t xml:space="preserve">20188537 
</t>
  </si>
  <si>
    <t xml:space="preserve">5981449907 
</t>
  </si>
  <si>
    <t xml:space="preserve">3042510487 
</t>
  </si>
  <si>
    <t xml:space="preserve">17332970 
</t>
  </si>
  <si>
    <t>Artner Kukec Julijana</t>
  </si>
  <si>
    <t>048 653 055</t>
  </si>
  <si>
    <t>Julijana.ArtnerKukec@podravka.hr</t>
  </si>
  <si>
    <t>Ljubljana, Slovenija</t>
  </si>
  <si>
    <t>Sarajevo, BIH</t>
  </si>
  <si>
    <t>Koprivnica</t>
  </si>
  <si>
    <t>Warszawa, Poljska</t>
  </si>
  <si>
    <t>Dolni Lhota u Luhačovic, Češka</t>
  </si>
  <si>
    <t>Novi Beograd, Srbija</t>
  </si>
  <si>
    <t>Obveznik: PODRAVKA prehrambena industrija d.d., KOPRIVNICA</t>
  </si>
  <si>
    <t>01.01.2019.</t>
  </si>
  <si>
    <t>30.06.2019.</t>
  </si>
  <si>
    <t>stanje na dan 30.06.2019.</t>
  </si>
  <si>
    <t>u razdoblju 01.01.2019. do 30.06.2019.</t>
  </si>
  <si>
    <t>BILJEŠKE UZ FINANCIJSKE IZVJEŠTAJE - TFI
(sastavljaju se za tromjesečna izvještajna razdoblja)
Naziv izdavatelja:   PODRAVKA prehrambena industrija d.d., KOPRIVNICA
OIB:  18928523252
Izvještajno razdoblje: 01.01.2019. - 30.06.2019.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Konsolidirani nerevidirani financijski izvještaji Grupe Podravka za razdoblje 1.-6. 2019.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Od 01.01.2019. godine Grupa primjenjuje novi MSFI 16 Najmovi. Sukladno novom standardu Grupa priznaje imovinu s pravom korištenja prema metodi troška te obvezu po osnovi najma u visini sadašnje vrijednosti minimalnih budućih plaćanja najma. Izuzeće od navedenog mjerenja primjenjuje se za kratkoročne najmove te najmove kod kojih je imovina koja je predmet najma male vrijednosti. Imovina s pravom korištenja se amortizira do kraja korisnog vijeka upotrebe imovine, a obveze po osnovi najma se mjere metodom efektivne kamatne stope. U izvještaju o financijskom položaju, imovina s pravom korištenja iskazana je unutar dugotrajne materijalne imovine, dok se obveze po osnovi najma iskazuju unutar dugoročnih i kratkoročnih obveza. Na dan 30.06.2019. imovina s pravom korištenja Grupe Podravka iznosi 99,9 mil. HRK, a obveze po osnovi najma 100,7 mil. HRK.
Detaljnije informacije o financijskim izvještajima dostupne su u PDF dokumentu "Rezultati poslovanja Grupe Podravka za razdoblje 1.-6. 2019. godine - nerevidirano" koji je istovremeno s ovim dokumentom objavljen na internetskim stranicama HANFE, Zagrebačke burze i Izdavatelja. 
Financijski izvještaji za prvo polugodište 2019. godine nisu revidirani.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</si>
</sst>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7" xfId="4" applyFont="1" applyFill="1" applyBorder="1" applyAlignment="1" applyProtection="1">
      <alignment horizontal="lef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34" fillId="12" borderId="3" xfId="4" applyFont="1" applyFill="1" applyBorder="1" applyAlignment="1" applyProtection="1">
      <alignment vertical="center"/>
      <protection locked="0"/>
    </xf>
    <xf numFmtId="0" fontId="34" fillId="12" borderId="2" xfId="4" applyFont="1" applyFill="1" applyBorder="1" applyAlignment="1" applyProtection="1">
      <alignment vertical="center"/>
      <protection locked="0"/>
    </xf>
    <xf numFmtId="0" fontId="34"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0" zoomScaleNormal="110" workbookViewId="0">
      <selection activeCell="L10" sqref="L1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7" t="s">
        <v>391</v>
      </c>
      <c r="B1" s="178"/>
      <c r="C1" s="178"/>
      <c r="D1" s="71"/>
      <c r="E1" s="71"/>
      <c r="F1" s="71"/>
      <c r="G1" s="71"/>
      <c r="H1" s="71"/>
      <c r="I1" s="71"/>
      <c r="J1" s="72"/>
    </row>
    <row r="2" spans="1:20" ht="14.45" customHeight="1" x14ac:dyDescent="0.25">
      <c r="A2" s="179" t="s">
        <v>407</v>
      </c>
      <c r="B2" s="180"/>
      <c r="C2" s="180"/>
      <c r="D2" s="180"/>
      <c r="E2" s="180"/>
      <c r="F2" s="180"/>
      <c r="G2" s="180"/>
      <c r="H2" s="180"/>
      <c r="I2" s="180"/>
      <c r="J2" s="181"/>
      <c r="N2" s="123">
        <v>1</v>
      </c>
    </row>
    <row r="3" spans="1:20" x14ac:dyDescent="0.25">
      <c r="A3" s="74"/>
      <c r="B3" s="75"/>
      <c r="C3" s="75"/>
      <c r="D3" s="75"/>
      <c r="E3" s="75"/>
      <c r="F3" s="75"/>
      <c r="G3" s="75"/>
      <c r="H3" s="75"/>
      <c r="I3" s="75"/>
      <c r="J3" s="76"/>
      <c r="N3" s="123">
        <v>2</v>
      </c>
    </row>
    <row r="4" spans="1:20" ht="33.6" customHeight="1" x14ac:dyDescent="0.25">
      <c r="A4" s="182" t="s">
        <v>392</v>
      </c>
      <c r="B4" s="183"/>
      <c r="C4" s="183"/>
      <c r="D4" s="183"/>
      <c r="E4" s="184" t="s">
        <v>465</v>
      </c>
      <c r="F4" s="185"/>
      <c r="G4" s="77" t="s">
        <v>0</v>
      </c>
      <c r="H4" s="184" t="s">
        <v>466</v>
      </c>
      <c r="I4" s="185"/>
      <c r="J4" s="78"/>
      <c r="N4" s="123">
        <v>3</v>
      </c>
    </row>
    <row r="5" spans="1:20" s="79" customFormat="1" ht="10.15" customHeight="1" x14ac:dyDescent="0.25">
      <c r="A5" s="186"/>
      <c r="B5" s="187"/>
      <c r="C5" s="187"/>
      <c r="D5" s="187"/>
      <c r="E5" s="187"/>
      <c r="F5" s="187"/>
      <c r="G5" s="187"/>
      <c r="H5" s="187"/>
      <c r="I5" s="187"/>
      <c r="J5" s="188"/>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3" t="s">
        <v>414</v>
      </c>
      <c r="B10" s="174"/>
      <c r="C10" s="174"/>
      <c r="D10" s="174"/>
      <c r="E10" s="174"/>
      <c r="F10" s="174"/>
      <c r="G10" s="174"/>
      <c r="H10" s="174"/>
      <c r="I10" s="174"/>
      <c r="J10" s="90"/>
    </row>
    <row r="11" spans="1:20" ht="24.6" customHeight="1" x14ac:dyDescent="0.25">
      <c r="A11" s="161" t="s">
        <v>393</v>
      </c>
      <c r="B11" s="175"/>
      <c r="C11" s="167" t="s">
        <v>432</v>
      </c>
      <c r="D11" s="168"/>
      <c r="E11" s="91"/>
      <c r="F11" s="130" t="s">
        <v>415</v>
      </c>
      <c r="G11" s="171"/>
      <c r="H11" s="149" t="s">
        <v>433</v>
      </c>
      <c r="I11" s="150"/>
      <c r="J11" s="92"/>
    </row>
    <row r="12" spans="1:20" ht="14.45" customHeight="1" x14ac:dyDescent="0.25">
      <c r="A12" s="93"/>
      <c r="B12" s="94"/>
      <c r="C12" s="94"/>
      <c r="D12" s="94"/>
      <c r="E12" s="176"/>
      <c r="F12" s="176"/>
      <c r="G12" s="176"/>
      <c r="H12" s="176"/>
      <c r="I12" s="95"/>
      <c r="J12" s="92"/>
    </row>
    <row r="13" spans="1:20" ht="21" customHeight="1" x14ac:dyDescent="0.25">
      <c r="A13" s="129" t="s">
        <v>408</v>
      </c>
      <c r="B13" s="171"/>
      <c r="C13" s="167" t="s">
        <v>434</v>
      </c>
      <c r="D13" s="168"/>
      <c r="E13" s="189"/>
      <c r="F13" s="176"/>
      <c r="G13" s="176"/>
      <c r="H13" s="176"/>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71"/>
      <c r="C15" s="167" t="s">
        <v>435</v>
      </c>
      <c r="D15" s="168"/>
      <c r="E15" s="172"/>
      <c r="F15" s="163"/>
      <c r="G15" s="97" t="s">
        <v>416</v>
      </c>
      <c r="H15" s="149" t="s">
        <v>437</v>
      </c>
      <c r="I15" s="150"/>
      <c r="J15" s="98"/>
    </row>
    <row r="16" spans="1:20" ht="10.9" customHeight="1" x14ac:dyDescent="0.25">
      <c r="A16" s="91"/>
      <c r="B16" s="95"/>
      <c r="C16" s="94"/>
      <c r="D16" s="94"/>
      <c r="E16" s="136"/>
      <c r="F16" s="136"/>
      <c r="G16" s="136"/>
      <c r="H16" s="136"/>
      <c r="I16" s="94"/>
      <c r="J16" s="96"/>
    </row>
    <row r="17" spans="1:10" ht="22.9" customHeight="1" x14ac:dyDescent="0.25">
      <c r="A17" s="99"/>
      <c r="B17" s="97" t="s">
        <v>417</v>
      </c>
      <c r="C17" s="167" t="s">
        <v>436</v>
      </c>
      <c r="D17" s="168"/>
      <c r="E17" s="100"/>
      <c r="F17" s="100"/>
      <c r="G17" s="100"/>
      <c r="H17" s="100"/>
      <c r="I17" s="100"/>
      <c r="J17" s="98"/>
    </row>
    <row r="18" spans="1:10" x14ac:dyDescent="0.25">
      <c r="A18" s="169"/>
      <c r="B18" s="170"/>
      <c r="C18" s="136"/>
      <c r="D18" s="136"/>
      <c r="E18" s="136"/>
      <c r="F18" s="136"/>
      <c r="G18" s="136"/>
      <c r="H18" s="136"/>
      <c r="I18" s="94"/>
      <c r="J18" s="96"/>
    </row>
    <row r="19" spans="1:10" x14ac:dyDescent="0.25">
      <c r="A19" s="161" t="s">
        <v>395</v>
      </c>
      <c r="B19" s="162"/>
      <c r="C19" s="140" t="s">
        <v>438</v>
      </c>
      <c r="D19" s="141"/>
      <c r="E19" s="141"/>
      <c r="F19" s="141"/>
      <c r="G19" s="141"/>
      <c r="H19" s="141"/>
      <c r="I19" s="141"/>
      <c r="J19" s="142"/>
    </row>
    <row r="20" spans="1:10" x14ac:dyDescent="0.25">
      <c r="A20" s="93"/>
      <c r="B20" s="94"/>
      <c r="C20" s="101"/>
      <c r="D20" s="94"/>
      <c r="E20" s="136"/>
      <c r="F20" s="136"/>
      <c r="G20" s="136"/>
      <c r="H20" s="136"/>
      <c r="I20" s="94"/>
      <c r="J20" s="96"/>
    </row>
    <row r="21" spans="1:10" x14ac:dyDescent="0.25">
      <c r="A21" s="161" t="s">
        <v>396</v>
      </c>
      <c r="B21" s="162"/>
      <c r="C21" s="149">
        <v>48000</v>
      </c>
      <c r="D21" s="150"/>
      <c r="E21" s="136"/>
      <c r="F21" s="136"/>
      <c r="G21" s="140" t="s">
        <v>439</v>
      </c>
      <c r="H21" s="141"/>
      <c r="I21" s="141"/>
      <c r="J21" s="142"/>
    </row>
    <row r="22" spans="1:10" x14ac:dyDescent="0.25">
      <c r="A22" s="93"/>
      <c r="B22" s="94"/>
      <c r="C22" s="94"/>
      <c r="D22" s="94"/>
      <c r="E22" s="136"/>
      <c r="F22" s="136"/>
      <c r="G22" s="136"/>
      <c r="H22" s="136"/>
      <c r="I22" s="94"/>
      <c r="J22" s="96"/>
    </row>
    <row r="23" spans="1:10" x14ac:dyDescent="0.25">
      <c r="A23" s="161" t="s">
        <v>397</v>
      </c>
      <c r="B23" s="162"/>
      <c r="C23" s="140" t="s">
        <v>440</v>
      </c>
      <c r="D23" s="141"/>
      <c r="E23" s="141"/>
      <c r="F23" s="141"/>
      <c r="G23" s="141"/>
      <c r="H23" s="141"/>
      <c r="I23" s="141"/>
      <c r="J23" s="142"/>
    </row>
    <row r="24" spans="1:10" x14ac:dyDescent="0.25">
      <c r="A24" s="93"/>
      <c r="B24" s="94"/>
      <c r="C24" s="94"/>
      <c r="D24" s="94"/>
      <c r="E24" s="136"/>
      <c r="F24" s="136"/>
      <c r="G24" s="136"/>
      <c r="H24" s="136"/>
      <c r="I24" s="94"/>
      <c r="J24" s="96"/>
    </row>
    <row r="25" spans="1:10" x14ac:dyDescent="0.25">
      <c r="A25" s="161" t="s">
        <v>398</v>
      </c>
      <c r="B25" s="162"/>
      <c r="C25" s="164" t="s">
        <v>441</v>
      </c>
      <c r="D25" s="165"/>
      <c r="E25" s="165"/>
      <c r="F25" s="165"/>
      <c r="G25" s="165"/>
      <c r="H25" s="165"/>
      <c r="I25" s="165"/>
      <c r="J25" s="166"/>
    </row>
    <row r="26" spans="1:10" x14ac:dyDescent="0.25">
      <c r="A26" s="93"/>
      <c r="B26" s="94"/>
      <c r="C26" s="101"/>
      <c r="D26" s="94"/>
      <c r="E26" s="136"/>
      <c r="F26" s="136"/>
      <c r="G26" s="136"/>
      <c r="H26" s="136"/>
      <c r="I26" s="94"/>
      <c r="J26" s="96"/>
    </row>
    <row r="27" spans="1:10" x14ac:dyDescent="0.25">
      <c r="A27" s="161" t="s">
        <v>399</v>
      </c>
      <c r="B27" s="162"/>
      <c r="C27" s="164" t="s">
        <v>442</v>
      </c>
      <c r="D27" s="165"/>
      <c r="E27" s="165"/>
      <c r="F27" s="165"/>
      <c r="G27" s="165"/>
      <c r="H27" s="165"/>
      <c r="I27" s="165"/>
      <c r="J27" s="166"/>
    </row>
    <row r="28" spans="1:10" ht="13.9" customHeight="1" x14ac:dyDescent="0.25">
      <c r="A28" s="93"/>
      <c r="B28" s="94"/>
      <c r="C28" s="101"/>
      <c r="D28" s="94"/>
      <c r="E28" s="136"/>
      <c r="F28" s="136"/>
      <c r="G28" s="136"/>
      <c r="H28" s="136"/>
      <c r="I28" s="94"/>
      <c r="J28" s="96"/>
    </row>
    <row r="29" spans="1:10" ht="22.9" customHeight="1" x14ac:dyDescent="0.25">
      <c r="A29" s="129" t="s">
        <v>409</v>
      </c>
      <c r="B29" s="162"/>
      <c r="C29" s="102">
        <v>6793</v>
      </c>
      <c r="D29" s="103"/>
      <c r="E29" s="143"/>
      <c r="F29" s="143"/>
      <c r="G29" s="143"/>
      <c r="H29" s="143"/>
      <c r="I29" s="104"/>
      <c r="J29" s="105"/>
    </row>
    <row r="30" spans="1:10" x14ac:dyDescent="0.25">
      <c r="A30" s="93"/>
      <c r="B30" s="94"/>
      <c r="C30" s="94"/>
      <c r="D30" s="94"/>
      <c r="E30" s="136"/>
      <c r="F30" s="136"/>
      <c r="G30" s="136"/>
      <c r="H30" s="136"/>
      <c r="I30" s="104"/>
      <c r="J30" s="105"/>
    </row>
    <row r="31" spans="1:10" x14ac:dyDescent="0.25">
      <c r="A31" s="161" t="s">
        <v>400</v>
      </c>
      <c r="B31" s="162"/>
      <c r="C31" s="118" t="s">
        <v>420</v>
      </c>
      <c r="D31" s="160" t="s">
        <v>418</v>
      </c>
      <c r="E31" s="147"/>
      <c r="F31" s="147"/>
      <c r="G31" s="147"/>
      <c r="H31" s="106"/>
      <c r="I31" s="107" t="s">
        <v>419</v>
      </c>
      <c r="J31" s="108" t="s">
        <v>420</v>
      </c>
    </row>
    <row r="32" spans="1:10" x14ac:dyDescent="0.25">
      <c r="A32" s="161"/>
      <c r="B32" s="162"/>
      <c r="C32" s="109"/>
      <c r="D32" s="77"/>
      <c r="E32" s="163"/>
      <c r="F32" s="163"/>
      <c r="G32" s="163"/>
      <c r="H32" s="163"/>
      <c r="I32" s="104"/>
      <c r="J32" s="105"/>
    </row>
    <row r="33" spans="1:10" x14ac:dyDescent="0.25">
      <c r="A33" s="161" t="s">
        <v>410</v>
      </c>
      <c r="B33" s="162"/>
      <c r="C33" s="102" t="s">
        <v>422</v>
      </c>
      <c r="D33" s="160" t="s">
        <v>421</v>
      </c>
      <c r="E33" s="147"/>
      <c r="F33" s="147"/>
      <c r="G33" s="147"/>
      <c r="H33" s="100"/>
      <c r="I33" s="107" t="s">
        <v>422</v>
      </c>
      <c r="J33" s="108" t="s">
        <v>423</v>
      </c>
    </row>
    <row r="34" spans="1:10" x14ac:dyDescent="0.25">
      <c r="A34" s="93"/>
      <c r="B34" s="94"/>
      <c r="C34" s="94"/>
      <c r="D34" s="94"/>
      <c r="E34" s="136"/>
      <c r="F34" s="136"/>
      <c r="G34" s="136"/>
      <c r="H34" s="136"/>
      <c r="I34" s="94"/>
      <c r="J34" s="96"/>
    </row>
    <row r="35" spans="1:10" x14ac:dyDescent="0.25">
      <c r="A35" s="160" t="s">
        <v>411</v>
      </c>
      <c r="B35" s="147"/>
      <c r="C35" s="147"/>
      <c r="D35" s="147"/>
      <c r="E35" s="147" t="s">
        <v>401</v>
      </c>
      <c r="F35" s="147"/>
      <c r="G35" s="147"/>
      <c r="H35" s="147"/>
      <c r="I35" s="147"/>
      <c r="J35" s="110" t="s">
        <v>402</v>
      </c>
    </row>
    <row r="36" spans="1:10" x14ac:dyDescent="0.25">
      <c r="A36" s="93"/>
      <c r="B36" s="94"/>
      <c r="C36" s="94"/>
      <c r="D36" s="94"/>
      <c r="E36" s="136"/>
      <c r="F36" s="136"/>
      <c r="G36" s="136"/>
      <c r="H36" s="136"/>
      <c r="I36" s="94"/>
      <c r="J36" s="105"/>
    </row>
    <row r="37" spans="1:10" x14ac:dyDescent="0.25">
      <c r="A37" s="155" t="s">
        <v>443</v>
      </c>
      <c r="B37" s="156"/>
      <c r="C37" s="156"/>
      <c r="D37" s="156"/>
      <c r="E37" s="155" t="s">
        <v>460</v>
      </c>
      <c r="F37" s="156"/>
      <c r="G37" s="156"/>
      <c r="H37" s="156"/>
      <c r="I37" s="157"/>
      <c r="J37" s="111" t="s">
        <v>444</v>
      </c>
    </row>
    <row r="38" spans="1:10" x14ac:dyDescent="0.25">
      <c r="A38" s="93"/>
      <c r="B38" s="94"/>
      <c r="C38" s="101"/>
      <c r="D38" s="159"/>
      <c r="E38" s="159"/>
      <c r="F38" s="159"/>
      <c r="G38" s="159"/>
      <c r="H38" s="159"/>
      <c r="I38" s="159"/>
      <c r="J38" s="96"/>
    </row>
    <row r="39" spans="1:10" x14ac:dyDescent="0.25">
      <c r="A39" s="155" t="s">
        <v>445</v>
      </c>
      <c r="B39" s="156"/>
      <c r="C39" s="156"/>
      <c r="D39" s="157"/>
      <c r="E39" s="155" t="s">
        <v>458</v>
      </c>
      <c r="F39" s="156"/>
      <c r="G39" s="156"/>
      <c r="H39" s="156"/>
      <c r="I39" s="157"/>
      <c r="J39" s="128" t="s">
        <v>450</v>
      </c>
    </row>
    <row r="40" spans="1:10" x14ac:dyDescent="0.25">
      <c r="A40" s="93"/>
      <c r="B40" s="94"/>
      <c r="C40" s="101"/>
      <c r="D40" s="112"/>
      <c r="E40" s="159"/>
      <c r="F40" s="159"/>
      <c r="G40" s="159"/>
      <c r="H40" s="159"/>
      <c r="I40" s="95"/>
      <c r="J40" s="96"/>
    </row>
    <row r="41" spans="1:10" x14ac:dyDescent="0.25">
      <c r="A41" s="155" t="s">
        <v>446</v>
      </c>
      <c r="B41" s="156"/>
      <c r="C41" s="156"/>
      <c r="D41" s="157"/>
      <c r="E41" s="155" t="s">
        <v>459</v>
      </c>
      <c r="F41" s="156"/>
      <c r="G41" s="156"/>
      <c r="H41" s="156"/>
      <c r="I41" s="157"/>
      <c r="J41" s="102" t="s">
        <v>451</v>
      </c>
    </row>
    <row r="42" spans="1:10" x14ac:dyDescent="0.25">
      <c r="A42" s="93"/>
      <c r="B42" s="94"/>
      <c r="C42" s="101"/>
      <c r="D42" s="112"/>
      <c r="E42" s="159"/>
      <c r="F42" s="159"/>
      <c r="G42" s="159"/>
      <c r="H42" s="159"/>
      <c r="I42" s="95"/>
      <c r="J42" s="96"/>
    </row>
    <row r="43" spans="1:10" x14ac:dyDescent="0.25">
      <c r="A43" s="155" t="s">
        <v>447</v>
      </c>
      <c r="B43" s="156"/>
      <c r="C43" s="156"/>
      <c r="D43" s="157"/>
      <c r="E43" s="155" t="s">
        <v>461</v>
      </c>
      <c r="F43" s="156"/>
      <c r="G43" s="156"/>
      <c r="H43" s="156"/>
      <c r="I43" s="157"/>
      <c r="J43" s="128" t="s">
        <v>452</v>
      </c>
    </row>
    <row r="44" spans="1:10" x14ac:dyDescent="0.25">
      <c r="A44" s="113"/>
      <c r="B44" s="101"/>
      <c r="C44" s="153"/>
      <c r="D44" s="153"/>
      <c r="E44" s="136"/>
      <c r="F44" s="136"/>
      <c r="G44" s="153"/>
      <c r="H44" s="153"/>
      <c r="I44" s="153"/>
      <c r="J44" s="96"/>
    </row>
    <row r="45" spans="1:10" x14ac:dyDescent="0.25">
      <c r="A45" s="155" t="s">
        <v>448</v>
      </c>
      <c r="B45" s="156"/>
      <c r="C45" s="156"/>
      <c r="D45" s="157"/>
      <c r="E45" s="155" t="s">
        <v>462</v>
      </c>
      <c r="F45" s="156"/>
      <c r="G45" s="156"/>
      <c r="H45" s="156"/>
      <c r="I45" s="157"/>
      <c r="J45" s="128" t="s">
        <v>453</v>
      </c>
    </row>
    <row r="46" spans="1:10" x14ac:dyDescent="0.25">
      <c r="A46" s="113"/>
      <c r="B46" s="101"/>
      <c r="C46" s="101"/>
      <c r="D46" s="94"/>
      <c r="E46" s="158"/>
      <c r="F46" s="158"/>
      <c r="G46" s="153"/>
      <c r="H46" s="153"/>
      <c r="I46" s="94"/>
      <c r="J46" s="96"/>
    </row>
    <row r="47" spans="1:10" x14ac:dyDescent="0.25">
      <c r="A47" s="155" t="s">
        <v>449</v>
      </c>
      <c r="B47" s="156"/>
      <c r="C47" s="156"/>
      <c r="D47" s="157"/>
      <c r="E47" s="155" t="s">
        <v>463</v>
      </c>
      <c r="F47" s="156"/>
      <c r="G47" s="156"/>
      <c r="H47" s="156"/>
      <c r="I47" s="157"/>
      <c r="J47" s="102" t="s">
        <v>454</v>
      </c>
    </row>
    <row r="48" spans="1:10" x14ac:dyDescent="0.25">
      <c r="A48" s="113"/>
      <c r="B48" s="101"/>
      <c r="C48" s="101"/>
      <c r="D48" s="94"/>
      <c r="E48" s="136"/>
      <c r="F48" s="136"/>
      <c r="G48" s="153"/>
      <c r="H48" s="153"/>
      <c r="I48" s="94"/>
      <c r="J48" s="114" t="s">
        <v>424</v>
      </c>
    </row>
    <row r="49" spans="1:10" x14ac:dyDescent="0.25">
      <c r="A49" s="113"/>
      <c r="B49" s="101"/>
      <c r="C49" s="101"/>
      <c r="D49" s="94"/>
      <c r="E49" s="136"/>
      <c r="F49" s="136"/>
      <c r="G49" s="153"/>
      <c r="H49" s="153"/>
      <c r="I49" s="94"/>
      <c r="J49" s="114" t="s">
        <v>425</v>
      </c>
    </row>
    <row r="50" spans="1:10" ht="14.45" customHeight="1" x14ac:dyDescent="0.25">
      <c r="A50" s="129" t="s">
        <v>403</v>
      </c>
      <c r="B50" s="130"/>
      <c r="C50" s="149" t="s">
        <v>425</v>
      </c>
      <c r="D50" s="150"/>
      <c r="E50" s="151" t="s">
        <v>426</v>
      </c>
      <c r="F50" s="152"/>
      <c r="G50" s="140"/>
      <c r="H50" s="141"/>
      <c r="I50" s="141"/>
      <c r="J50" s="142"/>
    </row>
    <row r="51" spans="1:10" x14ac:dyDescent="0.25">
      <c r="A51" s="113"/>
      <c r="B51" s="101"/>
      <c r="C51" s="153"/>
      <c r="D51" s="153"/>
      <c r="E51" s="136"/>
      <c r="F51" s="136"/>
      <c r="G51" s="154" t="s">
        <v>427</v>
      </c>
      <c r="H51" s="154"/>
      <c r="I51" s="154"/>
      <c r="J51" s="85"/>
    </row>
    <row r="52" spans="1:10" ht="13.9" customHeight="1" x14ac:dyDescent="0.25">
      <c r="A52" s="129" t="s">
        <v>404</v>
      </c>
      <c r="B52" s="130"/>
      <c r="C52" s="140" t="s">
        <v>455</v>
      </c>
      <c r="D52" s="141"/>
      <c r="E52" s="141"/>
      <c r="F52" s="141"/>
      <c r="G52" s="141"/>
      <c r="H52" s="141"/>
      <c r="I52" s="141"/>
      <c r="J52" s="142"/>
    </row>
    <row r="53" spans="1:10" x14ac:dyDescent="0.25">
      <c r="A53" s="93"/>
      <c r="B53" s="94"/>
      <c r="C53" s="143" t="s">
        <v>405</v>
      </c>
      <c r="D53" s="143"/>
      <c r="E53" s="143"/>
      <c r="F53" s="143"/>
      <c r="G53" s="143"/>
      <c r="H53" s="143"/>
      <c r="I53" s="143"/>
      <c r="J53" s="96"/>
    </row>
    <row r="54" spans="1:10" x14ac:dyDescent="0.25">
      <c r="A54" s="129" t="s">
        <v>406</v>
      </c>
      <c r="B54" s="130"/>
      <c r="C54" s="144" t="s">
        <v>456</v>
      </c>
      <c r="D54" s="145"/>
      <c r="E54" s="146"/>
      <c r="F54" s="136"/>
      <c r="G54" s="136"/>
      <c r="H54" s="147"/>
      <c r="I54" s="147"/>
      <c r="J54" s="148"/>
    </row>
    <row r="55" spans="1:10" x14ac:dyDescent="0.25">
      <c r="A55" s="93"/>
      <c r="B55" s="94"/>
      <c r="C55" s="101"/>
      <c r="D55" s="94"/>
      <c r="E55" s="136"/>
      <c r="F55" s="136"/>
      <c r="G55" s="136"/>
      <c r="H55" s="136"/>
      <c r="I55" s="94"/>
      <c r="J55" s="96"/>
    </row>
    <row r="56" spans="1:10" ht="14.45" customHeight="1" x14ac:dyDescent="0.25">
      <c r="A56" s="129" t="s">
        <v>398</v>
      </c>
      <c r="B56" s="130"/>
      <c r="C56" s="137" t="s">
        <v>457</v>
      </c>
      <c r="D56" s="138"/>
      <c r="E56" s="138"/>
      <c r="F56" s="138"/>
      <c r="G56" s="138"/>
      <c r="H56" s="138"/>
      <c r="I56" s="138"/>
      <c r="J56" s="139"/>
    </row>
    <row r="57" spans="1:10" x14ac:dyDescent="0.25">
      <c r="A57" s="93"/>
      <c r="B57" s="94"/>
      <c r="C57" s="94"/>
      <c r="D57" s="94"/>
      <c r="E57" s="136"/>
      <c r="F57" s="136"/>
      <c r="G57" s="136"/>
      <c r="H57" s="136"/>
      <c r="I57" s="94"/>
      <c r="J57" s="96"/>
    </row>
    <row r="58" spans="1:10" x14ac:dyDescent="0.25">
      <c r="A58" s="129" t="s">
        <v>428</v>
      </c>
      <c r="B58" s="130"/>
      <c r="C58" s="131"/>
      <c r="D58" s="132"/>
      <c r="E58" s="132"/>
      <c r="F58" s="132"/>
      <c r="G58" s="132"/>
      <c r="H58" s="132"/>
      <c r="I58" s="132"/>
      <c r="J58" s="133"/>
    </row>
    <row r="59" spans="1:10" ht="14.45" customHeight="1" x14ac:dyDescent="0.25">
      <c r="A59" s="93"/>
      <c r="B59" s="94"/>
      <c r="C59" s="134" t="s">
        <v>429</v>
      </c>
      <c r="D59" s="134"/>
      <c r="E59" s="134"/>
      <c r="F59" s="134"/>
      <c r="G59" s="94"/>
      <c r="H59" s="94"/>
      <c r="I59" s="94"/>
      <c r="J59" s="96"/>
    </row>
    <row r="60" spans="1:10" x14ac:dyDescent="0.25">
      <c r="A60" s="129" t="s">
        <v>430</v>
      </c>
      <c r="B60" s="130"/>
      <c r="C60" s="131"/>
      <c r="D60" s="132"/>
      <c r="E60" s="132"/>
      <c r="F60" s="132"/>
      <c r="G60" s="132"/>
      <c r="H60" s="132"/>
      <c r="I60" s="132"/>
      <c r="J60" s="133"/>
    </row>
    <row r="61" spans="1:10" ht="14.45" customHeight="1" x14ac:dyDescent="0.25">
      <c r="A61" s="115"/>
      <c r="B61" s="116"/>
      <c r="C61" s="135" t="s">
        <v>431</v>
      </c>
      <c r="D61" s="135"/>
      <c r="E61" s="135"/>
      <c r="F61" s="135"/>
      <c r="G61" s="13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I25" sqref="I2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464</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2811907940</v>
      </c>
      <c r="I9" s="34">
        <f>I10+I17+I27+I38+I43</f>
        <v>2875024107</v>
      </c>
    </row>
    <row r="10" spans="1:9" ht="12.75" customHeight="1" x14ac:dyDescent="0.2">
      <c r="A10" s="194" t="s">
        <v>5</v>
      </c>
      <c r="B10" s="194"/>
      <c r="C10" s="194"/>
      <c r="D10" s="194"/>
      <c r="E10" s="194"/>
      <c r="F10" s="194"/>
      <c r="G10" s="16">
        <v>3</v>
      </c>
      <c r="H10" s="34">
        <f>H11+H12+H13+H14+H15+H16</f>
        <v>262958374</v>
      </c>
      <c r="I10" s="34">
        <f>I11+I12+I13+I14+I15+I16</f>
        <v>268263584</v>
      </c>
    </row>
    <row r="11" spans="1:9" ht="12.75" customHeight="1" x14ac:dyDescent="0.2">
      <c r="A11" s="190" t="s">
        <v>6</v>
      </c>
      <c r="B11" s="190"/>
      <c r="C11" s="190"/>
      <c r="D11" s="190"/>
      <c r="E11" s="190"/>
      <c r="F11" s="190"/>
      <c r="G11" s="15">
        <v>4</v>
      </c>
      <c r="H11" s="33">
        <v>9196512</v>
      </c>
      <c r="I11" s="33">
        <v>8599561</v>
      </c>
    </row>
    <row r="12" spans="1:9" ht="22.9" customHeight="1" x14ac:dyDescent="0.2">
      <c r="A12" s="190" t="s">
        <v>7</v>
      </c>
      <c r="B12" s="190"/>
      <c r="C12" s="190"/>
      <c r="D12" s="190"/>
      <c r="E12" s="190"/>
      <c r="F12" s="190"/>
      <c r="G12" s="15">
        <v>5</v>
      </c>
      <c r="H12" s="33">
        <v>198794472</v>
      </c>
      <c r="I12" s="33">
        <v>189378089</v>
      </c>
    </row>
    <row r="13" spans="1:9" ht="12.75" customHeight="1" x14ac:dyDescent="0.2">
      <c r="A13" s="190" t="s">
        <v>8</v>
      </c>
      <c r="B13" s="190"/>
      <c r="C13" s="190"/>
      <c r="D13" s="190"/>
      <c r="E13" s="190"/>
      <c r="F13" s="190"/>
      <c r="G13" s="15">
        <v>6</v>
      </c>
      <c r="H13" s="33">
        <v>26782722</v>
      </c>
      <c r="I13" s="33">
        <v>26782722</v>
      </c>
    </row>
    <row r="14" spans="1:9" ht="12.75" customHeight="1" x14ac:dyDescent="0.2">
      <c r="A14" s="190" t="s">
        <v>9</v>
      </c>
      <c r="B14" s="190"/>
      <c r="C14" s="190"/>
      <c r="D14" s="190"/>
      <c r="E14" s="190"/>
      <c r="F14" s="190"/>
      <c r="G14" s="15">
        <v>7</v>
      </c>
      <c r="H14" s="33">
        <v>1571633</v>
      </c>
      <c r="I14" s="33">
        <v>1886760</v>
      </c>
    </row>
    <row r="15" spans="1:9" ht="12.75" customHeight="1" x14ac:dyDescent="0.2">
      <c r="A15" s="190" t="s">
        <v>10</v>
      </c>
      <c r="B15" s="190"/>
      <c r="C15" s="190"/>
      <c r="D15" s="190"/>
      <c r="E15" s="190"/>
      <c r="F15" s="190"/>
      <c r="G15" s="15">
        <v>8</v>
      </c>
      <c r="H15" s="33">
        <v>26613035</v>
      </c>
      <c r="I15" s="33">
        <v>41616452</v>
      </c>
    </row>
    <row r="16" spans="1:9" ht="12.75" customHeight="1" x14ac:dyDescent="0.2">
      <c r="A16" s="190" t="s">
        <v>11</v>
      </c>
      <c r="B16" s="190"/>
      <c r="C16" s="190"/>
      <c r="D16" s="190"/>
      <c r="E16" s="190"/>
      <c r="F16" s="190"/>
      <c r="G16" s="15">
        <v>9</v>
      </c>
      <c r="H16" s="33">
        <v>0</v>
      </c>
      <c r="I16" s="33">
        <v>0</v>
      </c>
    </row>
    <row r="17" spans="1:9" ht="12.75" customHeight="1" x14ac:dyDescent="0.2">
      <c r="A17" s="194" t="s">
        <v>12</v>
      </c>
      <c r="B17" s="194"/>
      <c r="C17" s="194"/>
      <c r="D17" s="194"/>
      <c r="E17" s="194"/>
      <c r="F17" s="194"/>
      <c r="G17" s="16">
        <v>10</v>
      </c>
      <c r="H17" s="34">
        <f>H18+H19+H20+H21+H22+H23+H24+H25+H26</f>
        <v>2390505385</v>
      </c>
      <c r="I17" s="34">
        <f>I18+I19+I20+I21+I22+I23+I24+I25+I26</f>
        <v>2459144589</v>
      </c>
    </row>
    <row r="18" spans="1:9" ht="12.75" customHeight="1" x14ac:dyDescent="0.2">
      <c r="A18" s="190" t="s">
        <v>13</v>
      </c>
      <c r="B18" s="190"/>
      <c r="C18" s="190"/>
      <c r="D18" s="190"/>
      <c r="E18" s="190"/>
      <c r="F18" s="190"/>
      <c r="G18" s="15">
        <v>11</v>
      </c>
      <c r="H18" s="33">
        <v>326135130</v>
      </c>
      <c r="I18" s="33">
        <v>338146648</v>
      </c>
    </row>
    <row r="19" spans="1:9" ht="12.75" customHeight="1" x14ac:dyDescent="0.2">
      <c r="A19" s="190" t="s">
        <v>14</v>
      </c>
      <c r="B19" s="190"/>
      <c r="C19" s="190"/>
      <c r="D19" s="190"/>
      <c r="E19" s="190"/>
      <c r="F19" s="190"/>
      <c r="G19" s="15">
        <v>12</v>
      </c>
      <c r="H19" s="33">
        <v>926186426</v>
      </c>
      <c r="I19" s="33">
        <v>945804402</v>
      </c>
    </row>
    <row r="20" spans="1:9" ht="12.75" customHeight="1" x14ac:dyDescent="0.2">
      <c r="A20" s="190" t="s">
        <v>15</v>
      </c>
      <c r="B20" s="190"/>
      <c r="C20" s="190"/>
      <c r="D20" s="190"/>
      <c r="E20" s="190"/>
      <c r="F20" s="190"/>
      <c r="G20" s="15">
        <v>13</v>
      </c>
      <c r="H20" s="33">
        <v>852366792</v>
      </c>
      <c r="I20" s="33">
        <v>865659779</v>
      </c>
    </row>
    <row r="21" spans="1:9" ht="12.75" customHeight="1" x14ac:dyDescent="0.2">
      <c r="A21" s="190" t="s">
        <v>16</v>
      </c>
      <c r="B21" s="190"/>
      <c r="C21" s="190"/>
      <c r="D21" s="190"/>
      <c r="E21" s="190"/>
      <c r="F21" s="190"/>
      <c r="G21" s="15">
        <v>14</v>
      </c>
      <c r="H21" s="33">
        <v>46622275</v>
      </c>
      <c r="I21" s="33">
        <v>92027288</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4858672</v>
      </c>
      <c r="I23" s="33">
        <v>6734356</v>
      </c>
    </row>
    <row r="24" spans="1:9" ht="12.75" customHeight="1" x14ac:dyDescent="0.2">
      <c r="A24" s="190" t="s">
        <v>19</v>
      </c>
      <c r="B24" s="190"/>
      <c r="C24" s="190"/>
      <c r="D24" s="190"/>
      <c r="E24" s="190"/>
      <c r="F24" s="190"/>
      <c r="G24" s="15">
        <v>17</v>
      </c>
      <c r="H24" s="33">
        <v>97933984</v>
      </c>
      <c r="I24" s="33">
        <v>76182510</v>
      </c>
    </row>
    <row r="25" spans="1:9" ht="12.75" customHeight="1" x14ac:dyDescent="0.2">
      <c r="A25" s="190" t="s">
        <v>20</v>
      </c>
      <c r="B25" s="190"/>
      <c r="C25" s="190"/>
      <c r="D25" s="190"/>
      <c r="E25" s="190"/>
      <c r="F25" s="190"/>
      <c r="G25" s="15">
        <v>18</v>
      </c>
      <c r="H25" s="33">
        <v>2214744</v>
      </c>
      <c r="I25" s="33">
        <v>2206396</v>
      </c>
    </row>
    <row r="26" spans="1:9" ht="12.75" customHeight="1" x14ac:dyDescent="0.2">
      <c r="A26" s="190" t="s">
        <v>21</v>
      </c>
      <c r="B26" s="190"/>
      <c r="C26" s="190"/>
      <c r="D26" s="190"/>
      <c r="E26" s="190"/>
      <c r="F26" s="190"/>
      <c r="G26" s="15">
        <v>19</v>
      </c>
      <c r="H26" s="33">
        <v>134187362</v>
      </c>
      <c r="I26" s="33">
        <v>132383210</v>
      </c>
    </row>
    <row r="27" spans="1:9" ht="12.75" customHeight="1" x14ac:dyDescent="0.2">
      <c r="A27" s="194" t="s">
        <v>22</v>
      </c>
      <c r="B27" s="194"/>
      <c r="C27" s="194"/>
      <c r="D27" s="194"/>
      <c r="E27" s="194"/>
      <c r="F27" s="194"/>
      <c r="G27" s="16">
        <v>20</v>
      </c>
      <c r="H27" s="34">
        <f>SUM(H28:H37)</f>
        <v>6365619</v>
      </c>
      <c r="I27" s="34">
        <f>SUM(I28:I37)</f>
        <v>6753040</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4883357</v>
      </c>
      <c r="I34" s="33">
        <v>5257393</v>
      </c>
    </row>
    <row r="35" spans="1:9" ht="12.75" customHeight="1" x14ac:dyDescent="0.2">
      <c r="A35" s="190" t="s">
        <v>30</v>
      </c>
      <c r="B35" s="190"/>
      <c r="C35" s="190"/>
      <c r="D35" s="190"/>
      <c r="E35" s="190"/>
      <c r="F35" s="190"/>
      <c r="G35" s="15">
        <v>28</v>
      </c>
      <c r="H35" s="33">
        <v>1482262</v>
      </c>
      <c r="I35" s="33">
        <v>1495647</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4" t="s">
        <v>33</v>
      </c>
      <c r="B38" s="194"/>
      <c r="C38" s="194"/>
      <c r="D38" s="194"/>
      <c r="E38" s="194"/>
      <c r="F38" s="194"/>
      <c r="G38" s="16">
        <v>31</v>
      </c>
      <c r="H38" s="34">
        <f>H39+H40+H41+H42</f>
        <v>0</v>
      </c>
      <c r="I38" s="34">
        <f>I39+I40+I41+I42</f>
        <v>0</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0</v>
      </c>
      <c r="I42" s="33">
        <v>0</v>
      </c>
    </row>
    <row r="43" spans="1:9" ht="12.75" customHeight="1" x14ac:dyDescent="0.2">
      <c r="A43" s="190" t="s">
        <v>38</v>
      </c>
      <c r="B43" s="190"/>
      <c r="C43" s="190"/>
      <c r="D43" s="190"/>
      <c r="E43" s="190"/>
      <c r="F43" s="190"/>
      <c r="G43" s="15">
        <v>36</v>
      </c>
      <c r="H43" s="33">
        <v>152078562</v>
      </c>
      <c r="I43" s="33">
        <v>140862894</v>
      </c>
    </row>
    <row r="44" spans="1:9" ht="12.75" customHeight="1" x14ac:dyDescent="0.2">
      <c r="A44" s="192" t="s">
        <v>382</v>
      </c>
      <c r="B44" s="192"/>
      <c r="C44" s="192"/>
      <c r="D44" s="192"/>
      <c r="E44" s="192"/>
      <c r="F44" s="192"/>
      <c r="G44" s="16">
        <v>37</v>
      </c>
      <c r="H44" s="34">
        <f>H45+H53+H60+H70</f>
        <v>2015316374</v>
      </c>
      <c r="I44" s="34">
        <f>I45+I53+I60+I70</f>
        <v>2041324726</v>
      </c>
    </row>
    <row r="45" spans="1:9" ht="12.75" customHeight="1" x14ac:dyDescent="0.2">
      <c r="A45" s="194" t="s">
        <v>39</v>
      </c>
      <c r="B45" s="194"/>
      <c r="C45" s="194"/>
      <c r="D45" s="194"/>
      <c r="E45" s="194"/>
      <c r="F45" s="194"/>
      <c r="G45" s="16">
        <v>38</v>
      </c>
      <c r="H45" s="34">
        <f>SUM(H46:H52)</f>
        <v>878150634</v>
      </c>
      <c r="I45" s="34">
        <f>SUM(I46:I52)</f>
        <v>939649898</v>
      </c>
    </row>
    <row r="46" spans="1:9" ht="12.75" customHeight="1" x14ac:dyDescent="0.2">
      <c r="A46" s="190" t="s">
        <v>40</v>
      </c>
      <c r="B46" s="190"/>
      <c r="C46" s="190"/>
      <c r="D46" s="190"/>
      <c r="E46" s="190"/>
      <c r="F46" s="190"/>
      <c r="G46" s="15">
        <v>39</v>
      </c>
      <c r="H46" s="33">
        <v>328042817</v>
      </c>
      <c r="I46" s="33">
        <v>335665265</v>
      </c>
    </row>
    <row r="47" spans="1:9" ht="12.75" customHeight="1" x14ac:dyDescent="0.2">
      <c r="A47" s="190" t="s">
        <v>41</v>
      </c>
      <c r="B47" s="190"/>
      <c r="C47" s="190"/>
      <c r="D47" s="190"/>
      <c r="E47" s="190"/>
      <c r="F47" s="190"/>
      <c r="G47" s="15">
        <v>40</v>
      </c>
      <c r="H47" s="33">
        <v>38969049</v>
      </c>
      <c r="I47" s="33">
        <v>41680985</v>
      </c>
    </row>
    <row r="48" spans="1:9" ht="12.75" customHeight="1" x14ac:dyDescent="0.2">
      <c r="A48" s="190" t="s">
        <v>42</v>
      </c>
      <c r="B48" s="190"/>
      <c r="C48" s="190"/>
      <c r="D48" s="190"/>
      <c r="E48" s="190"/>
      <c r="F48" s="190"/>
      <c r="G48" s="15">
        <v>41</v>
      </c>
      <c r="H48" s="33">
        <v>359688228</v>
      </c>
      <c r="I48" s="33">
        <v>399418238</v>
      </c>
    </row>
    <row r="49" spans="1:9" ht="12.75" customHeight="1" x14ac:dyDescent="0.2">
      <c r="A49" s="190" t="s">
        <v>43</v>
      </c>
      <c r="B49" s="190"/>
      <c r="C49" s="190"/>
      <c r="D49" s="190"/>
      <c r="E49" s="190"/>
      <c r="F49" s="190"/>
      <c r="G49" s="15">
        <v>42</v>
      </c>
      <c r="H49" s="33">
        <v>121529686</v>
      </c>
      <c r="I49" s="33">
        <v>132567679</v>
      </c>
    </row>
    <row r="50" spans="1:9" ht="12.75" customHeight="1" x14ac:dyDescent="0.2">
      <c r="A50" s="190" t="s">
        <v>44</v>
      </c>
      <c r="B50" s="190"/>
      <c r="C50" s="190"/>
      <c r="D50" s="190"/>
      <c r="E50" s="190"/>
      <c r="F50" s="190"/>
      <c r="G50" s="15">
        <v>43</v>
      </c>
      <c r="H50" s="33">
        <v>0</v>
      </c>
      <c r="I50" s="33">
        <v>0</v>
      </c>
    </row>
    <row r="51" spans="1:9" ht="12.75" customHeight="1" x14ac:dyDescent="0.2">
      <c r="A51" s="190" t="s">
        <v>45</v>
      </c>
      <c r="B51" s="190"/>
      <c r="C51" s="190"/>
      <c r="D51" s="190"/>
      <c r="E51" s="190"/>
      <c r="F51" s="190"/>
      <c r="G51" s="15">
        <v>44</v>
      </c>
      <c r="H51" s="33">
        <v>29920854</v>
      </c>
      <c r="I51" s="33">
        <v>30317731</v>
      </c>
    </row>
    <row r="52" spans="1:9" ht="12.75" customHeight="1" x14ac:dyDescent="0.2">
      <c r="A52" s="190" t="s">
        <v>46</v>
      </c>
      <c r="B52" s="190"/>
      <c r="C52" s="190"/>
      <c r="D52" s="190"/>
      <c r="E52" s="190"/>
      <c r="F52" s="190"/>
      <c r="G52" s="15">
        <v>45</v>
      </c>
      <c r="H52" s="33">
        <v>0</v>
      </c>
      <c r="I52" s="33">
        <v>0</v>
      </c>
    </row>
    <row r="53" spans="1:9" ht="12.75" customHeight="1" x14ac:dyDescent="0.2">
      <c r="A53" s="194" t="s">
        <v>47</v>
      </c>
      <c r="B53" s="194"/>
      <c r="C53" s="194"/>
      <c r="D53" s="194"/>
      <c r="E53" s="194"/>
      <c r="F53" s="194"/>
      <c r="G53" s="16">
        <v>46</v>
      </c>
      <c r="H53" s="34">
        <f>SUM(H54:H59)</f>
        <v>925272399</v>
      </c>
      <c r="I53" s="34">
        <f>SUM(I54:I59)</f>
        <v>954022214</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879568713</v>
      </c>
      <c r="I56" s="33">
        <v>915292571</v>
      </c>
    </row>
    <row r="57" spans="1:9" ht="12.75" customHeight="1" x14ac:dyDescent="0.2">
      <c r="A57" s="190" t="s">
        <v>51</v>
      </c>
      <c r="B57" s="190"/>
      <c r="C57" s="190"/>
      <c r="D57" s="190"/>
      <c r="E57" s="190"/>
      <c r="F57" s="190"/>
      <c r="G57" s="15">
        <v>50</v>
      </c>
      <c r="H57" s="33">
        <v>1281511</v>
      </c>
      <c r="I57" s="33">
        <v>1942821</v>
      </c>
    </row>
    <row r="58" spans="1:9" ht="12.75" customHeight="1" x14ac:dyDescent="0.2">
      <c r="A58" s="190" t="s">
        <v>52</v>
      </c>
      <c r="B58" s="190"/>
      <c r="C58" s="190"/>
      <c r="D58" s="190"/>
      <c r="E58" s="190"/>
      <c r="F58" s="190"/>
      <c r="G58" s="15">
        <v>51</v>
      </c>
      <c r="H58" s="33">
        <v>33944226</v>
      </c>
      <c r="I58" s="33">
        <v>25414782</v>
      </c>
    </row>
    <row r="59" spans="1:9" ht="12.75" customHeight="1" x14ac:dyDescent="0.2">
      <c r="A59" s="190" t="s">
        <v>53</v>
      </c>
      <c r="B59" s="190"/>
      <c r="C59" s="190"/>
      <c r="D59" s="190"/>
      <c r="E59" s="190"/>
      <c r="F59" s="190"/>
      <c r="G59" s="15">
        <v>52</v>
      </c>
      <c r="H59" s="33">
        <v>10477949</v>
      </c>
      <c r="I59" s="33">
        <v>11372040</v>
      </c>
    </row>
    <row r="60" spans="1:9" ht="12.75" customHeight="1" x14ac:dyDescent="0.2">
      <c r="A60" s="194" t="s">
        <v>54</v>
      </c>
      <c r="B60" s="194"/>
      <c r="C60" s="194"/>
      <c r="D60" s="194"/>
      <c r="E60" s="194"/>
      <c r="F60" s="194"/>
      <c r="G60" s="16">
        <v>53</v>
      </c>
      <c r="H60" s="34">
        <f>SUM(H61:H69)</f>
        <v>787775</v>
      </c>
      <c r="I60" s="34">
        <f>SUM(I61:I69)</f>
        <v>732729</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295710</v>
      </c>
      <c r="I67" s="33">
        <v>205209</v>
      </c>
    </row>
    <row r="68" spans="1:9" ht="12.75" customHeight="1" x14ac:dyDescent="0.2">
      <c r="A68" s="190" t="s">
        <v>30</v>
      </c>
      <c r="B68" s="190"/>
      <c r="C68" s="190"/>
      <c r="D68" s="190"/>
      <c r="E68" s="190"/>
      <c r="F68" s="190"/>
      <c r="G68" s="15">
        <v>61</v>
      </c>
      <c r="H68" s="33">
        <v>492065</v>
      </c>
      <c r="I68" s="33">
        <v>527520</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211105566</v>
      </c>
      <c r="I70" s="33">
        <v>146919885</v>
      </c>
    </row>
    <row r="71" spans="1:9" ht="12.75" customHeight="1" x14ac:dyDescent="0.2">
      <c r="A71" s="191" t="s">
        <v>58</v>
      </c>
      <c r="B71" s="191"/>
      <c r="C71" s="191"/>
      <c r="D71" s="191"/>
      <c r="E71" s="191"/>
      <c r="F71" s="191"/>
      <c r="G71" s="15">
        <v>64</v>
      </c>
      <c r="H71" s="33">
        <v>18836508</v>
      </c>
      <c r="I71" s="33">
        <v>23485118</v>
      </c>
    </row>
    <row r="72" spans="1:9" ht="12.75" customHeight="1" x14ac:dyDescent="0.2">
      <c r="A72" s="192" t="s">
        <v>383</v>
      </c>
      <c r="B72" s="192"/>
      <c r="C72" s="192"/>
      <c r="D72" s="192"/>
      <c r="E72" s="192"/>
      <c r="F72" s="192"/>
      <c r="G72" s="16">
        <v>65</v>
      </c>
      <c r="H72" s="34">
        <f>H8+H9+H44+H71</f>
        <v>4846060822</v>
      </c>
      <c r="I72" s="34">
        <f>I8+I9+I44+I71</f>
        <v>4939833951</v>
      </c>
    </row>
    <row r="73" spans="1:9" ht="12.75" customHeight="1" x14ac:dyDescent="0.2">
      <c r="A73" s="191" t="s">
        <v>59</v>
      </c>
      <c r="B73" s="191"/>
      <c r="C73" s="191"/>
      <c r="D73" s="191"/>
      <c r="E73" s="191"/>
      <c r="F73" s="191"/>
      <c r="G73" s="15">
        <v>66</v>
      </c>
      <c r="H73" s="33">
        <v>1455362362</v>
      </c>
      <c r="I73" s="33">
        <v>1427218130</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3047705886</v>
      </c>
      <c r="I75" s="34">
        <f>I76+I77+I78+I84+I85+I89+I92+I95</f>
        <v>3125489911</v>
      </c>
    </row>
    <row r="76" spans="1:9" ht="12.75" customHeight="1" x14ac:dyDescent="0.2">
      <c r="A76" s="190" t="s">
        <v>61</v>
      </c>
      <c r="B76" s="190"/>
      <c r="C76" s="190"/>
      <c r="D76" s="190"/>
      <c r="E76" s="190"/>
      <c r="F76" s="190"/>
      <c r="G76" s="15">
        <v>68</v>
      </c>
      <c r="H76" s="33">
        <v>1566400660</v>
      </c>
      <c r="I76" s="33">
        <v>1566400660</v>
      </c>
    </row>
    <row r="77" spans="1:9" ht="12.75" customHeight="1" x14ac:dyDescent="0.2">
      <c r="A77" s="190" t="s">
        <v>62</v>
      </c>
      <c r="B77" s="190"/>
      <c r="C77" s="190"/>
      <c r="D77" s="190"/>
      <c r="E77" s="190"/>
      <c r="F77" s="190"/>
      <c r="G77" s="15">
        <v>69</v>
      </c>
      <c r="H77" s="33">
        <v>179692825</v>
      </c>
      <c r="I77" s="33">
        <v>177081803</v>
      </c>
    </row>
    <row r="78" spans="1:9" ht="12.75" customHeight="1" x14ac:dyDescent="0.2">
      <c r="A78" s="194" t="s">
        <v>63</v>
      </c>
      <c r="B78" s="194"/>
      <c r="C78" s="194"/>
      <c r="D78" s="194"/>
      <c r="E78" s="194"/>
      <c r="F78" s="194"/>
      <c r="G78" s="16">
        <v>70</v>
      </c>
      <c r="H78" s="34">
        <f>SUM(H79:H83)</f>
        <v>742640107</v>
      </c>
      <c r="I78" s="34">
        <f>SUM(I79:I83)</f>
        <v>798039378</v>
      </c>
    </row>
    <row r="79" spans="1:9" ht="12.75" customHeight="1" x14ac:dyDescent="0.2">
      <c r="A79" s="190" t="s">
        <v>64</v>
      </c>
      <c r="B79" s="190"/>
      <c r="C79" s="190"/>
      <c r="D79" s="190"/>
      <c r="E79" s="190"/>
      <c r="F79" s="190"/>
      <c r="G79" s="15">
        <v>71</v>
      </c>
      <c r="H79" s="33">
        <v>58444984</v>
      </c>
      <c r="I79" s="33">
        <v>66357910</v>
      </c>
    </row>
    <row r="80" spans="1:9" ht="12.75" customHeight="1" x14ac:dyDescent="0.2">
      <c r="A80" s="190" t="s">
        <v>65</v>
      </c>
      <c r="B80" s="190"/>
      <c r="C80" s="190"/>
      <c r="D80" s="190"/>
      <c r="E80" s="190"/>
      <c r="F80" s="190"/>
      <c r="G80" s="15">
        <v>72</v>
      </c>
      <c r="H80" s="33">
        <v>147604502</v>
      </c>
      <c r="I80" s="33">
        <v>147604502</v>
      </c>
    </row>
    <row r="81" spans="1:9" ht="12.75" customHeight="1" x14ac:dyDescent="0.2">
      <c r="A81" s="190" t="s">
        <v>66</v>
      </c>
      <c r="B81" s="190"/>
      <c r="C81" s="190"/>
      <c r="D81" s="190"/>
      <c r="E81" s="190"/>
      <c r="F81" s="190"/>
      <c r="G81" s="15">
        <v>73</v>
      </c>
      <c r="H81" s="33">
        <v>-54209463</v>
      </c>
      <c r="I81" s="33">
        <v>-49375153</v>
      </c>
    </row>
    <row r="82" spans="1:9" ht="12.75" customHeight="1" x14ac:dyDescent="0.2">
      <c r="A82" s="190" t="s">
        <v>67</v>
      </c>
      <c r="B82" s="190"/>
      <c r="C82" s="190"/>
      <c r="D82" s="190"/>
      <c r="E82" s="190"/>
      <c r="F82" s="190"/>
      <c r="G82" s="15">
        <v>74</v>
      </c>
      <c r="H82" s="33">
        <v>61789952</v>
      </c>
      <c r="I82" s="33">
        <v>64045812</v>
      </c>
    </row>
    <row r="83" spans="1:9" ht="12.75" customHeight="1" x14ac:dyDescent="0.2">
      <c r="A83" s="190" t="s">
        <v>68</v>
      </c>
      <c r="B83" s="190"/>
      <c r="C83" s="190"/>
      <c r="D83" s="190"/>
      <c r="E83" s="190"/>
      <c r="F83" s="190"/>
      <c r="G83" s="15">
        <v>75</v>
      </c>
      <c r="H83" s="33">
        <v>529010132</v>
      </c>
      <c r="I83" s="33">
        <v>569406307</v>
      </c>
    </row>
    <row r="84" spans="1:9" ht="12.75" customHeight="1" x14ac:dyDescent="0.2">
      <c r="A84" s="193" t="s">
        <v>69</v>
      </c>
      <c r="B84" s="193"/>
      <c r="C84" s="193"/>
      <c r="D84" s="193"/>
      <c r="E84" s="193"/>
      <c r="F84" s="193"/>
      <c r="G84" s="119">
        <v>76</v>
      </c>
      <c r="H84" s="120">
        <v>0</v>
      </c>
      <c r="I84" s="120">
        <v>0</v>
      </c>
    </row>
    <row r="85" spans="1:9" ht="12.75" customHeight="1" x14ac:dyDescent="0.2">
      <c r="A85" s="194" t="s">
        <v>70</v>
      </c>
      <c r="B85" s="194"/>
      <c r="C85" s="194"/>
      <c r="D85" s="194"/>
      <c r="E85" s="194"/>
      <c r="F85" s="194"/>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310892070</v>
      </c>
      <c r="I89" s="34">
        <f>I90-I91</f>
        <v>399314707</v>
      </c>
    </row>
    <row r="90" spans="1:9" ht="12.75" customHeight="1" x14ac:dyDescent="0.2">
      <c r="A90" s="190" t="s">
        <v>75</v>
      </c>
      <c r="B90" s="190"/>
      <c r="C90" s="190"/>
      <c r="D90" s="190"/>
      <c r="E90" s="190"/>
      <c r="F90" s="190"/>
      <c r="G90" s="15">
        <v>82</v>
      </c>
      <c r="H90" s="33">
        <v>310892070</v>
      </c>
      <c r="I90" s="33">
        <v>399314707</v>
      </c>
    </row>
    <row r="91" spans="1:9" ht="12.75" customHeight="1" x14ac:dyDescent="0.2">
      <c r="A91" s="190" t="s">
        <v>76</v>
      </c>
      <c r="B91" s="190"/>
      <c r="C91" s="190"/>
      <c r="D91" s="190"/>
      <c r="E91" s="190"/>
      <c r="F91" s="190"/>
      <c r="G91" s="15">
        <v>83</v>
      </c>
      <c r="H91" s="33">
        <v>0</v>
      </c>
      <c r="I91" s="33">
        <v>0</v>
      </c>
    </row>
    <row r="92" spans="1:9" ht="12.75" customHeight="1" x14ac:dyDescent="0.2">
      <c r="A92" s="194" t="s">
        <v>77</v>
      </c>
      <c r="B92" s="194"/>
      <c r="C92" s="194"/>
      <c r="D92" s="194"/>
      <c r="E92" s="194"/>
      <c r="F92" s="194"/>
      <c r="G92" s="16">
        <v>84</v>
      </c>
      <c r="H92" s="34">
        <f>H93-H94</f>
        <v>205711298</v>
      </c>
      <c r="I92" s="34">
        <f>I93-I94</f>
        <v>140049109</v>
      </c>
    </row>
    <row r="93" spans="1:9" ht="12.75" customHeight="1" x14ac:dyDescent="0.2">
      <c r="A93" s="190" t="s">
        <v>78</v>
      </c>
      <c r="B93" s="190"/>
      <c r="C93" s="190"/>
      <c r="D93" s="190"/>
      <c r="E93" s="190"/>
      <c r="F93" s="190"/>
      <c r="G93" s="15">
        <v>85</v>
      </c>
      <c r="H93" s="33">
        <v>205711298</v>
      </c>
      <c r="I93" s="33">
        <v>140049109</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42368926</v>
      </c>
      <c r="I95" s="33">
        <v>44604254</v>
      </c>
    </row>
    <row r="96" spans="1:9" ht="12.75" customHeight="1" x14ac:dyDescent="0.2">
      <c r="A96" s="192" t="s">
        <v>385</v>
      </c>
      <c r="B96" s="192"/>
      <c r="C96" s="192"/>
      <c r="D96" s="192"/>
      <c r="E96" s="192"/>
      <c r="F96" s="192"/>
      <c r="G96" s="16">
        <v>88</v>
      </c>
      <c r="H96" s="34">
        <f>SUM(H97:H102)</f>
        <v>70610968</v>
      </c>
      <c r="I96" s="34">
        <f>SUM(I97:I102)</f>
        <v>72848340</v>
      </c>
    </row>
    <row r="97" spans="1:9" ht="12.75" customHeight="1" x14ac:dyDescent="0.2">
      <c r="A97" s="190" t="s">
        <v>81</v>
      </c>
      <c r="B97" s="190"/>
      <c r="C97" s="190"/>
      <c r="D97" s="190"/>
      <c r="E97" s="190"/>
      <c r="F97" s="190"/>
      <c r="G97" s="15">
        <v>89</v>
      </c>
      <c r="H97" s="33">
        <v>44886372</v>
      </c>
      <c r="I97" s="33">
        <v>44545580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25724596</v>
      </c>
      <c r="I99" s="33">
        <v>28302760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684370062</v>
      </c>
      <c r="I103" s="34">
        <f>SUM(I104:I114)</f>
        <v>621666990</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11946520</v>
      </c>
      <c r="I108" s="33">
        <v>10320233</v>
      </c>
    </row>
    <row r="109" spans="1:9" ht="12.75" customHeight="1" x14ac:dyDescent="0.2">
      <c r="A109" s="190" t="s">
        <v>92</v>
      </c>
      <c r="B109" s="190"/>
      <c r="C109" s="190"/>
      <c r="D109" s="190"/>
      <c r="E109" s="190"/>
      <c r="F109" s="190"/>
      <c r="G109" s="15">
        <v>101</v>
      </c>
      <c r="H109" s="33">
        <v>611507219</v>
      </c>
      <c r="I109" s="33">
        <v>551721562</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20703132</v>
      </c>
      <c r="I113" s="33">
        <v>20084511</v>
      </c>
    </row>
    <row r="114" spans="1:9" ht="12.75" customHeight="1" x14ac:dyDescent="0.2">
      <c r="A114" s="190" t="s">
        <v>97</v>
      </c>
      <c r="B114" s="190"/>
      <c r="C114" s="190"/>
      <c r="D114" s="190"/>
      <c r="E114" s="190"/>
      <c r="F114" s="190"/>
      <c r="G114" s="15">
        <v>106</v>
      </c>
      <c r="H114" s="33">
        <v>40213191</v>
      </c>
      <c r="I114" s="33">
        <v>39540684</v>
      </c>
    </row>
    <row r="115" spans="1:9" ht="12.75" customHeight="1" x14ac:dyDescent="0.2">
      <c r="A115" s="192" t="s">
        <v>387</v>
      </c>
      <c r="B115" s="192"/>
      <c r="C115" s="192"/>
      <c r="D115" s="192"/>
      <c r="E115" s="192"/>
      <c r="F115" s="192"/>
      <c r="G115" s="16">
        <v>107</v>
      </c>
      <c r="H115" s="34">
        <f>SUM(H116:H129)</f>
        <v>935792979</v>
      </c>
      <c r="I115" s="34">
        <f>SUM(I116:I129)</f>
        <v>969519021</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3813797</v>
      </c>
      <c r="I120" s="33">
        <v>3769682</v>
      </c>
    </row>
    <row r="121" spans="1:9" ht="12.75" customHeight="1" x14ac:dyDescent="0.2">
      <c r="A121" s="190" t="s">
        <v>92</v>
      </c>
      <c r="B121" s="190"/>
      <c r="C121" s="190"/>
      <c r="D121" s="190"/>
      <c r="E121" s="190"/>
      <c r="F121" s="190"/>
      <c r="G121" s="15">
        <v>113</v>
      </c>
      <c r="H121" s="33">
        <v>341212942</v>
      </c>
      <c r="I121" s="33">
        <v>358578101</v>
      </c>
    </row>
    <row r="122" spans="1:9" ht="12.75" customHeight="1" x14ac:dyDescent="0.2">
      <c r="A122" s="190" t="s">
        <v>93</v>
      </c>
      <c r="B122" s="190"/>
      <c r="C122" s="190"/>
      <c r="D122" s="190"/>
      <c r="E122" s="190"/>
      <c r="F122" s="190"/>
      <c r="G122" s="15">
        <v>114</v>
      </c>
      <c r="H122" s="33">
        <v>2941220</v>
      </c>
      <c r="I122" s="33">
        <v>1218797</v>
      </c>
    </row>
    <row r="123" spans="1:9" ht="12.75" customHeight="1" x14ac:dyDescent="0.2">
      <c r="A123" s="190" t="s">
        <v>94</v>
      </c>
      <c r="B123" s="190"/>
      <c r="C123" s="190"/>
      <c r="D123" s="190"/>
      <c r="E123" s="190"/>
      <c r="F123" s="190"/>
      <c r="G123" s="15">
        <v>115</v>
      </c>
      <c r="H123" s="33">
        <v>476655280</v>
      </c>
      <c r="I123" s="33">
        <v>418269287</v>
      </c>
    </row>
    <row r="124" spans="1:9" x14ac:dyDescent="0.2">
      <c r="A124" s="190" t="s">
        <v>95</v>
      </c>
      <c r="B124" s="190"/>
      <c r="C124" s="190"/>
      <c r="D124" s="190"/>
      <c r="E124" s="190"/>
      <c r="F124" s="190"/>
      <c r="G124" s="15">
        <v>116</v>
      </c>
      <c r="H124" s="33">
        <v>58882</v>
      </c>
      <c r="I124" s="33">
        <v>332332</v>
      </c>
    </row>
    <row r="125" spans="1:9" x14ac:dyDescent="0.2">
      <c r="A125" s="190" t="s">
        <v>98</v>
      </c>
      <c r="B125" s="190"/>
      <c r="C125" s="190"/>
      <c r="D125" s="190"/>
      <c r="E125" s="190"/>
      <c r="F125" s="190"/>
      <c r="G125" s="15">
        <v>117</v>
      </c>
      <c r="H125" s="33">
        <v>79711827</v>
      </c>
      <c r="I125" s="33">
        <v>73774141</v>
      </c>
    </row>
    <row r="126" spans="1:9" x14ac:dyDescent="0.2">
      <c r="A126" s="190" t="s">
        <v>99</v>
      </c>
      <c r="B126" s="190"/>
      <c r="C126" s="190"/>
      <c r="D126" s="190"/>
      <c r="E126" s="190"/>
      <c r="F126" s="190"/>
      <c r="G126" s="15">
        <v>118</v>
      </c>
      <c r="H126" s="33">
        <v>26196727</v>
      </c>
      <c r="I126" s="33">
        <v>42030782</v>
      </c>
    </row>
    <row r="127" spans="1:9" x14ac:dyDescent="0.2">
      <c r="A127" s="190" t="s">
        <v>100</v>
      </c>
      <c r="B127" s="190"/>
      <c r="C127" s="190"/>
      <c r="D127" s="190"/>
      <c r="E127" s="190"/>
      <c r="F127" s="190"/>
      <c r="G127" s="15">
        <v>119</v>
      </c>
      <c r="H127" s="33">
        <v>1775281</v>
      </c>
      <c r="I127" s="33">
        <v>64635648</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3427023</v>
      </c>
      <c r="I129" s="33">
        <v>6910251</v>
      </c>
    </row>
    <row r="130" spans="1:9" ht="22.15" customHeight="1" x14ac:dyDescent="0.2">
      <c r="A130" s="191" t="s">
        <v>103</v>
      </c>
      <c r="B130" s="191"/>
      <c r="C130" s="191"/>
      <c r="D130" s="191"/>
      <c r="E130" s="191"/>
      <c r="F130" s="191"/>
      <c r="G130" s="15">
        <v>122</v>
      </c>
      <c r="H130" s="33">
        <v>107580927</v>
      </c>
      <c r="I130" s="33">
        <v>150309689</v>
      </c>
    </row>
    <row r="131" spans="1:9" x14ac:dyDescent="0.2">
      <c r="A131" s="192" t="s">
        <v>388</v>
      </c>
      <c r="B131" s="192"/>
      <c r="C131" s="192"/>
      <c r="D131" s="192"/>
      <c r="E131" s="192"/>
      <c r="F131" s="192"/>
      <c r="G131" s="16">
        <v>123</v>
      </c>
      <c r="H131" s="34">
        <f>H75+H96+H103+H115+H130</f>
        <v>4846060822</v>
      </c>
      <c r="I131" s="34">
        <f>I75+I96+I103+I115+I130</f>
        <v>4939833951</v>
      </c>
    </row>
    <row r="132" spans="1:9" x14ac:dyDescent="0.2">
      <c r="A132" s="191" t="s">
        <v>104</v>
      </c>
      <c r="B132" s="191"/>
      <c r="C132" s="191"/>
      <c r="D132" s="191"/>
      <c r="E132" s="191"/>
      <c r="F132" s="191"/>
      <c r="G132" s="15">
        <v>124</v>
      </c>
      <c r="H132" s="33">
        <v>1455362362</v>
      </c>
      <c r="I132" s="33">
        <v>1427218130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J17" sqref="J1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1"/>
      <c r="K1" s="121"/>
    </row>
    <row r="2" spans="1:11" x14ac:dyDescent="0.2">
      <c r="A2" s="224" t="s">
        <v>468</v>
      </c>
      <c r="B2" s="200"/>
      <c r="C2" s="200"/>
      <c r="D2" s="200"/>
      <c r="E2" s="200"/>
      <c r="F2" s="200"/>
      <c r="G2" s="200"/>
      <c r="H2" s="200"/>
      <c r="I2" s="200"/>
      <c r="J2" s="121"/>
      <c r="K2" s="121"/>
    </row>
    <row r="3" spans="1:11" x14ac:dyDescent="0.2">
      <c r="A3" s="230" t="s">
        <v>355</v>
      </c>
      <c r="B3" s="231"/>
      <c r="C3" s="231"/>
      <c r="D3" s="231"/>
      <c r="E3" s="231"/>
      <c r="F3" s="231"/>
      <c r="G3" s="231"/>
      <c r="H3" s="231"/>
      <c r="I3" s="231"/>
      <c r="J3" s="232"/>
      <c r="K3" s="232"/>
    </row>
    <row r="4" spans="1:11" x14ac:dyDescent="0.2">
      <c r="A4" s="233" t="s">
        <v>464</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2082358639</v>
      </c>
      <c r="I8" s="37">
        <f>SUM(I9:I13)</f>
        <v>1071418916</v>
      </c>
      <c r="J8" s="37">
        <f>SUM(J9:J13)</f>
        <v>2186391012</v>
      </c>
      <c r="K8" s="37">
        <f>SUM(K9:K13)</f>
        <v>1148325303</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2035062880</v>
      </c>
      <c r="I10" s="33">
        <v>1046210523</v>
      </c>
      <c r="J10" s="33">
        <v>2139489458</v>
      </c>
      <c r="K10" s="33">
        <v>1122079407</v>
      </c>
    </row>
    <row r="11" spans="1:11" x14ac:dyDescent="0.2">
      <c r="A11" s="190" t="s">
        <v>123</v>
      </c>
      <c r="B11" s="190"/>
      <c r="C11" s="190"/>
      <c r="D11" s="190"/>
      <c r="E11" s="190"/>
      <c r="F11" s="190"/>
      <c r="G11" s="15">
        <v>128</v>
      </c>
      <c r="H11" s="33">
        <v>16098082</v>
      </c>
      <c r="I11" s="33">
        <v>9679832</v>
      </c>
      <c r="J11" s="33">
        <v>17472349</v>
      </c>
      <c r="K11" s="33">
        <v>10245666</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31197677</v>
      </c>
      <c r="I13" s="33">
        <v>15528561</v>
      </c>
      <c r="J13" s="33">
        <v>29429205</v>
      </c>
      <c r="K13" s="33">
        <v>16000230</v>
      </c>
    </row>
    <row r="14" spans="1:11" x14ac:dyDescent="0.2">
      <c r="A14" s="218" t="s">
        <v>126</v>
      </c>
      <c r="B14" s="218"/>
      <c r="C14" s="218"/>
      <c r="D14" s="218"/>
      <c r="E14" s="218"/>
      <c r="F14" s="218"/>
      <c r="G14" s="20">
        <v>131</v>
      </c>
      <c r="H14" s="37">
        <f>H15+H16+H20+H24+H25+H26+H29+H36</f>
        <v>1921914789</v>
      </c>
      <c r="I14" s="37">
        <f>I15+I16+I20+I24+I25+I26+I29+I36</f>
        <v>1004570033</v>
      </c>
      <c r="J14" s="37">
        <f>J15+J16+J20+J24+J25+J26+J29+J36</f>
        <v>2014992533</v>
      </c>
      <c r="K14" s="37">
        <f>K15+K16+K20+K24+K25+K26+K29+K36</f>
        <v>1070560174</v>
      </c>
    </row>
    <row r="15" spans="1:11" x14ac:dyDescent="0.2">
      <c r="A15" s="190" t="s">
        <v>108</v>
      </c>
      <c r="B15" s="190"/>
      <c r="C15" s="190"/>
      <c r="D15" s="190"/>
      <c r="E15" s="190"/>
      <c r="F15" s="190"/>
      <c r="G15" s="15">
        <v>132</v>
      </c>
      <c r="H15" s="33">
        <v>-5486940</v>
      </c>
      <c r="I15" s="33">
        <v>6289131</v>
      </c>
      <c r="J15" s="33">
        <v>-8330235</v>
      </c>
      <c r="K15" s="33">
        <v>9051934</v>
      </c>
    </row>
    <row r="16" spans="1:11" x14ac:dyDescent="0.2">
      <c r="A16" s="219" t="s">
        <v>127</v>
      </c>
      <c r="B16" s="219"/>
      <c r="C16" s="219"/>
      <c r="D16" s="219"/>
      <c r="E16" s="219"/>
      <c r="F16" s="219"/>
      <c r="G16" s="20">
        <v>133</v>
      </c>
      <c r="H16" s="37">
        <f>SUM(H17:H19)</f>
        <v>1271570512</v>
      </c>
      <c r="I16" s="37">
        <f>SUM(I17:I19)</f>
        <v>655121944</v>
      </c>
      <c r="J16" s="37">
        <f>SUM(J17:J19)</f>
        <v>1319465378</v>
      </c>
      <c r="K16" s="37">
        <f>SUM(K17:K19)</f>
        <v>685954536</v>
      </c>
    </row>
    <row r="17" spans="1:11" x14ac:dyDescent="0.2">
      <c r="A17" s="220" t="s">
        <v>128</v>
      </c>
      <c r="B17" s="220"/>
      <c r="C17" s="220"/>
      <c r="D17" s="220"/>
      <c r="E17" s="220"/>
      <c r="F17" s="220"/>
      <c r="G17" s="15">
        <v>134</v>
      </c>
      <c r="H17" s="33">
        <v>723237590</v>
      </c>
      <c r="I17" s="33">
        <v>357687996</v>
      </c>
      <c r="J17" s="33">
        <v>782540924</v>
      </c>
      <c r="K17" s="33">
        <v>390198068</v>
      </c>
    </row>
    <row r="18" spans="1:11" x14ac:dyDescent="0.2">
      <c r="A18" s="220" t="s">
        <v>129</v>
      </c>
      <c r="B18" s="220"/>
      <c r="C18" s="220"/>
      <c r="D18" s="220"/>
      <c r="E18" s="220"/>
      <c r="F18" s="220"/>
      <c r="G18" s="15">
        <v>135</v>
      </c>
      <c r="H18" s="33">
        <v>272909104</v>
      </c>
      <c r="I18" s="33">
        <v>145553654</v>
      </c>
      <c r="J18" s="33">
        <v>266127647</v>
      </c>
      <c r="K18" s="33">
        <v>144810022</v>
      </c>
    </row>
    <row r="19" spans="1:11" x14ac:dyDescent="0.2">
      <c r="A19" s="220" t="s">
        <v>130</v>
      </c>
      <c r="B19" s="220"/>
      <c r="C19" s="220"/>
      <c r="D19" s="220"/>
      <c r="E19" s="220"/>
      <c r="F19" s="220"/>
      <c r="G19" s="15">
        <v>136</v>
      </c>
      <c r="H19" s="33">
        <v>275423818</v>
      </c>
      <c r="I19" s="33">
        <v>151880294</v>
      </c>
      <c r="J19" s="33">
        <v>270796807</v>
      </c>
      <c r="K19" s="33">
        <v>150946446</v>
      </c>
    </row>
    <row r="20" spans="1:11" x14ac:dyDescent="0.2">
      <c r="A20" s="219" t="s">
        <v>131</v>
      </c>
      <c r="B20" s="219"/>
      <c r="C20" s="219"/>
      <c r="D20" s="219"/>
      <c r="E20" s="219"/>
      <c r="F20" s="219"/>
      <c r="G20" s="20">
        <v>137</v>
      </c>
      <c r="H20" s="37">
        <f>SUM(H21:H23)</f>
        <v>469585347</v>
      </c>
      <c r="I20" s="37">
        <f>SUM(I21:I23)</f>
        <v>246922027</v>
      </c>
      <c r="J20" s="37">
        <f>SUM(J21:J23)</f>
        <v>506945804</v>
      </c>
      <c r="K20" s="37">
        <f>SUM(K21:K23)</f>
        <v>269786055</v>
      </c>
    </row>
    <row r="21" spans="1:11" x14ac:dyDescent="0.2">
      <c r="A21" s="220" t="s">
        <v>109</v>
      </c>
      <c r="B21" s="220"/>
      <c r="C21" s="220"/>
      <c r="D21" s="220"/>
      <c r="E21" s="220"/>
      <c r="F21" s="220"/>
      <c r="G21" s="15">
        <v>138</v>
      </c>
      <c r="H21" s="33">
        <v>311584411</v>
      </c>
      <c r="I21" s="33">
        <v>165525881</v>
      </c>
      <c r="J21" s="33">
        <v>341579719</v>
      </c>
      <c r="K21" s="33">
        <v>181856141</v>
      </c>
    </row>
    <row r="22" spans="1:11" x14ac:dyDescent="0.2">
      <c r="A22" s="220" t="s">
        <v>110</v>
      </c>
      <c r="B22" s="220"/>
      <c r="C22" s="220"/>
      <c r="D22" s="220"/>
      <c r="E22" s="220"/>
      <c r="F22" s="220"/>
      <c r="G22" s="15">
        <v>139</v>
      </c>
      <c r="H22" s="33">
        <v>101681004</v>
      </c>
      <c r="I22" s="33">
        <v>52166631</v>
      </c>
      <c r="J22" s="33">
        <v>108320196</v>
      </c>
      <c r="K22" s="33">
        <v>57788119</v>
      </c>
    </row>
    <row r="23" spans="1:11" x14ac:dyDescent="0.2">
      <c r="A23" s="220" t="s">
        <v>111</v>
      </c>
      <c r="B23" s="220"/>
      <c r="C23" s="220"/>
      <c r="D23" s="220"/>
      <c r="E23" s="220"/>
      <c r="F23" s="220"/>
      <c r="G23" s="15">
        <v>140</v>
      </c>
      <c r="H23" s="33">
        <v>56319932</v>
      </c>
      <c r="I23" s="33">
        <v>29229515</v>
      </c>
      <c r="J23" s="33">
        <v>57045889</v>
      </c>
      <c r="K23" s="33">
        <v>30141795</v>
      </c>
    </row>
    <row r="24" spans="1:11" x14ac:dyDescent="0.2">
      <c r="A24" s="190" t="s">
        <v>112</v>
      </c>
      <c r="B24" s="190"/>
      <c r="C24" s="190"/>
      <c r="D24" s="190"/>
      <c r="E24" s="190"/>
      <c r="F24" s="190"/>
      <c r="G24" s="15">
        <v>141</v>
      </c>
      <c r="H24" s="33">
        <v>94330709</v>
      </c>
      <c r="I24" s="33">
        <v>46385753</v>
      </c>
      <c r="J24" s="33">
        <v>105786710</v>
      </c>
      <c r="K24" s="33">
        <v>53727915</v>
      </c>
    </row>
    <row r="25" spans="1:11" x14ac:dyDescent="0.2">
      <c r="A25" s="190" t="s">
        <v>113</v>
      </c>
      <c r="B25" s="190"/>
      <c r="C25" s="190"/>
      <c r="D25" s="190"/>
      <c r="E25" s="190"/>
      <c r="F25" s="190"/>
      <c r="G25" s="15">
        <v>142</v>
      </c>
      <c r="H25" s="33">
        <v>57165953</v>
      </c>
      <c r="I25" s="33">
        <v>32104777</v>
      </c>
      <c r="J25" s="33">
        <v>59991369</v>
      </c>
      <c r="K25" s="33">
        <v>32952147</v>
      </c>
    </row>
    <row r="26" spans="1:11" x14ac:dyDescent="0.2">
      <c r="A26" s="219" t="s">
        <v>132</v>
      </c>
      <c r="B26" s="219"/>
      <c r="C26" s="219"/>
      <c r="D26" s="219"/>
      <c r="E26" s="219"/>
      <c r="F26" s="219"/>
      <c r="G26" s="20">
        <v>143</v>
      </c>
      <c r="H26" s="37">
        <f>H27+H28</f>
        <v>704009</v>
      </c>
      <c r="I26" s="37">
        <f>I27+I28</f>
        <v>-949964</v>
      </c>
      <c r="J26" s="37">
        <f>J27+J28</f>
        <v>-3029738</v>
      </c>
      <c r="K26" s="37">
        <f>K27+K28</f>
        <v>2864265</v>
      </c>
    </row>
    <row r="27" spans="1:11" x14ac:dyDescent="0.2">
      <c r="A27" s="220" t="s">
        <v>133</v>
      </c>
      <c r="B27" s="220"/>
      <c r="C27" s="220"/>
      <c r="D27" s="220"/>
      <c r="E27" s="220"/>
      <c r="F27" s="220"/>
      <c r="G27" s="15">
        <v>144</v>
      </c>
      <c r="H27" s="33">
        <v>0</v>
      </c>
      <c r="I27" s="33">
        <v>1417</v>
      </c>
      <c r="J27" s="33">
        <v>0</v>
      </c>
      <c r="K27" s="33">
        <v>0</v>
      </c>
    </row>
    <row r="28" spans="1:11" x14ac:dyDescent="0.2">
      <c r="A28" s="220" t="s">
        <v>134</v>
      </c>
      <c r="B28" s="220"/>
      <c r="C28" s="220"/>
      <c r="D28" s="220"/>
      <c r="E28" s="220"/>
      <c r="F28" s="220"/>
      <c r="G28" s="15">
        <v>145</v>
      </c>
      <c r="H28" s="33">
        <v>704009</v>
      </c>
      <c r="I28" s="33">
        <v>-951381</v>
      </c>
      <c r="J28" s="33">
        <v>-3029738</v>
      </c>
      <c r="K28" s="33">
        <v>2864265</v>
      </c>
    </row>
    <row r="29" spans="1:11" x14ac:dyDescent="0.2">
      <c r="A29" s="219" t="s">
        <v>135</v>
      </c>
      <c r="B29" s="219"/>
      <c r="C29" s="219"/>
      <c r="D29" s="219"/>
      <c r="E29" s="219"/>
      <c r="F29" s="219"/>
      <c r="G29" s="20">
        <v>146</v>
      </c>
      <c r="H29" s="37">
        <f>SUM(H30:H35)</f>
        <v>2294451</v>
      </c>
      <c r="I29" s="37">
        <f>SUM(I30:I35)</f>
        <v>591198</v>
      </c>
      <c r="J29" s="37">
        <f>SUM(J30:J35)</f>
        <v>2903740</v>
      </c>
      <c r="K29" s="37">
        <f>SUM(K30:K35)</f>
        <v>843203</v>
      </c>
    </row>
    <row r="30" spans="1:11" x14ac:dyDescent="0.2">
      <c r="A30" s="220" t="s">
        <v>136</v>
      </c>
      <c r="B30" s="220"/>
      <c r="C30" s="220"/>
      <c r="D30" s="220"/>
      <c r="E30" s="220"/>
      <c r="F30" s="220"/>
      <c r="G30" s="15">
        <v>147</v>
      </c>
      <c r="H30" s="33">
        <v>0</v>
      </c>
      <c r="I30" s="33">
        <v>0</v>
      </c>
      <c r="J30" s="33">
        <v>0</v>
      </c>
      <c r="K30" s="33">
        <v>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2294451</v>
      </c>
      <c r="I32" s="33">
        <v>591198</v>
      </c>
      <c r="J32" s="33">
        <v>2903740</v>
      </c>
      <c r="K32" s="33">
        <v>843203</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0</v>
      </c>
      <c r="I35" s="33">
        <v>0</v>
      </c>
      <c r="J35" s="33">
        <v>0</v>
      </c>
      <c r="K35" s="33">
        <v>0</v>
      </c>
    </row>
    <row r="36" spans="1:11" x14ac:dyDescent="0.2">
      <c r="A36" s="190" t="s">
        <v>114</v>
      </c>
      <c r="B36" s="190"/>
      <c r="C36" s="190"/>
      <c r="D36" s="190"/>
      <c r="E36" s="190"/>
      <c r="F36" s="190"/>
      <c r="G36" s="15">
        <v>153</v>
      </c>
      <c r="H36" s="33">
        <v>31750748</v>
      </c>
      <c r="I36" s="33">
        <v>18105167</v>
      </c>
      <c r="J36" s="33">
        <v>31259505</v>
      </c>
      <c r="K36" s="33">
        <v>15380119</v>
      </c>
    </row>
    <row r="37" spans="1:11" x14ac:dyDescent="0.2">
      <c r="A37" s="218" t="s">
        <v>142</v>
      </c>
      <c r="B37" s="218"/>
      <c r="C37" s="218"/>
      <c r="D37" s="218"/>
      <c r="E37" s="218"/>
      <c r="F37" s="218"/>
      <c r="G37" s="20">
        <v>154</v>
      </c>
      <c r="H37" s="37">
        <f>SUM(H38:H47)</f>
        <v>42339569</v>
      </c>
      <c r="I37" s="37">
        <f>SUM(I38:I47)</f>
        <v>16262751</v>
      </c>
      <c r="J37" s="37">
        <f>SUM(J38:J47)</f>
        <v>23066925</v>
      </c>
      <c r="K37" s="37">
        <f>SUM(K38:K47)</f>
        <v>7775349</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8160357</v>
      </c>
      <c r="I42" s="33">
        <v>2079786</v>
      </c>
      <c r="J42" s="33">
        <v>4623694</v>
      </c>
      <c r="K42" s="33">
        <v>179327</v>
      </c>
    </row>
    <row r="43" spans="1:11" x14ac:dyDescent="0.2">
      <c r="A43" s="190" t="s">
        <v>148</v>
      </c>
      <c r="B43" s="190"/>
      <c r="C43" s="190"/>
      <c r="D43" s="190"/>
      <c r="E43" s="190"/>
      <c r="F43" s="190"/>
      <c r="G43" s="15">
        <v>160</v>
      </c>
      <c r="H43" s="33">
        <v>1257</v>
      </c>
      <c r="I43" s="33">
        <v>837</v>
      </c>
      <c r="J43" s="33">
        <v>3011</v>
      </c>
      <c r="K43" s="33">
        <v>3011</v>
      </c>
    </row>
    <row r="44" spans="1:11" x14ac:dyDescent="0.2">
      <c r="A44" s="190" t="s">
        <v>149</v>
      </c>
      <c r="B44" s="190"/>
      <c r="C44" s="190"/>
      <c r="D44" s="190"/>
      <c r="E44" s="190"/>
      <c r="F44" s="190"/>
      <c r="G44" s="15">
        <v>161</v>
      </c>
      <c r="H44" s="33">
        <v>989646</v>
      </c>
      <c r="I44" s="33">
        <v>172071</v>
      </c>
      <c r="J44" s="33">
        <v>268196</v>
      </c>
      <c r="K44" s="33">
        <v>170917</v>
      </c>
    </row>
    <row r="45" spans="1:11" x14ac:dyDescent="0.2">
      <c r="A45" s="190" t="s">
        <v>150</v>
      </c>
      <c r="B45" s="190"/>
      <c r="C45" s="190"/>
      <c r="D45" s="190"/>
      <c r="E45" s="190"/>
      <c r="F45" s="190"/>
      <c r="G45" s="15">
        <v>162</v>
      </c>
      <c r="H45" s="33">
        <v>32092622</v>
      </c>
      <c r="I45" s="33">
        <v>13229645</v>
      </c>
      <c r="J45" s="33">
        <v>17809097</v>
      </c>
      <c r="K45" s="33">
        <v>7231872</v>
      </c>
    </row>
    <row r="46" spans="1:11" x14ac:dyDescent="0.2">
      <c r="A46" s="190" t="s">
        <v>151</v>
      </c>
      <c r="B46" s="190"/>
      <c r="C46" s="190"/>
      <c r="D46" s="190"/>
      <c r="E46" s="190"/>
      <c r="F46" s="190"/>
      <c r="G46" s="15">
        <v>163</v>
      </c>
      <c r="H46" s="33">
        <v>1095687</v>
      </c>
      <c r="I46" s="33">
        <v>780412</v>
      </c>
      <c r="J46" s="33">
        <v>362927</v>
      </c>
      <c r="K46" s="33">
        <v>190222</v>
      </c>
    </row>
    <row r="47" spans="1:11" x14ac:dyDescent="0.2">
      <c r="A47" s="190" t="s">
        <v>152</v>
      </c>
      <c r="B47" s="190"/>
      <c r="C47" s="190"/>
      <c r="D47" s="190"/>
      <c r="E47" s="190"/>
      <c r="F47" s="190"/>
      <c r="G47" s="15">
        <v>164</v>
      </c>
      <c r="H47" s="33">
        <v>0</v>
      </c>
      <c r="I47" s="33">
        <v>0</v>
      </c>
      <c r="J47" s="33">
        <v>0</v>
      </c>
      <c r="K47" s="33">
        <v>0</v>
      </c>
    </row>
    <row r="48" spans="1:11" x14ac:dyDescent="0.2">
      <c r="A48" s="218" t="s">
        <v>153</v>
      </c>
      <c r="B48" s="218"/>
      <c r="C48" s="218"/>
      <c r="D48" s="218"/>
      <c r="E48" s="218"/>
      <c r="F48" s="218"/>
      <c r="G48" s="20">
        <v>165</v>
      </c>
      <c r="H48" s="37">
        <f>SUM(H49:H55)</f>
        <v>49736994</v>
      </c>
      <c r="I48" s="37">
        <f>SUM(I49:I55)</f>
        <v>17583564</v>
      </c>
      <c r="J48" s="37">
        <f>SUM(J49:J55)</f>
        <v>19608776</v>
      </c>
      <c r="K48" s="37">
        <f>SUM(K49:K55)</f>
        <v>10304408</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14" t="s">
        <v>155</v>
      </c>
      <c r="B50" s="214"/>
      <c r="C50" s="214"/>
      <c r="D50" s="214"/>
      <c r="E50" s="214"/>
      <c r="F50" s="214"/>
      <c r="G50" s="15">
        <v>167</v>
      </c>
      <c r="H50" s="33">
        <v>14548477</v>
      </c>
      <c r="I50" s="33">
        <v>1588368</v>
      </c>
      <c r="J50" s="33">
        <v>3103014</v>
      </c>
      <c r="K50" s="33">
        <v>3002334</v>
      </c>
    </row>
    <row r="51" spans="1:11" x14ac:dyDescent="0.2">
      <c r="A51" s="214" t="s">
        <v>156</v>
      </c>
      <c r="B51" s="214"/>
      <c r="C51" s="214"/>
      <c r="D51" s="214"/>
      <c r="E51" s="214"/>
      <c r="F51" s="214"/>
      <c r="G51" s="15">
        <v>168</v>
      </c>
      <c r="H51" s="33">
        <v>10310654</v>
      </c>
      <c r="I51" s="33">
        <v>5224112</v>
      </c>
      <c r="J51" s="33">
        <v>8511084</v>
      </c>
      <c r="K51" s="33">
        <v>4129977</v>
      </c>
    </row>
    <row r="52" spans="1:11" x14ac:dyDescent="0.2">
      <c r="A52" s="214" t="s">
        <v>157</v>
      </c>
      <c r="B52" s="214"/>
      <c r="C52" s="214"/>
      <c r="D52" s="214"/>
      <c r="E52" s="214"/>
      <c r="F52" s="214"/>
      <c r="G52" s="15">
        <v>169</v>
      </c>
      <c r="H52" s="33">
        <v>24877863</v>
      </c>
      <c r="I52" s="33">
        <v>10881489</v>
      </c>
      <c r="J52" s="33">
        <v>7537871</v>
      </c>
      <c r="K52" s="33">
        <v>3348222</v>
      </c>
    </row>
    <row r="53" spans="1:11" x14ac:dyDescent="0.2">
      <c r="A53" s="214" t="s">
        <v>158</v>
      </c>
      <c r="B53" s="214"/>
      <c r="C53" s="214"/>
      <c r="D53" s="214"/>
      <c r="E53" s="214"/>
      <c r="F53" s="214"/>
      <c r="G53" s="15">
        <v>170</v>
      </c>
      <c r="H53" s="33">
        <v>0</v>
      </c>
      <c r="I53" s="33">
        <v>-110405</v>
      </c>
      <c r="J53" s="33">
        <v>456807</v>
      </c>
      <c r="K53" s="33">
        <v>-176125</v>
      </c>
    </row>
    <row r="54" spans="1:11" x14ac:dyDescent="0.2">
      <c r="A54" s="214" t="s">
        <v>159</v>
      </c>
      <c r="B54" s="214"/>
      <c r="C54" s="214"/>
      <c r="D54" s="214"/>
      <c r="E54" s="214"/>
      <c r="F54" s="214"/>
      <c r="G54" s="15">
        <v>171</v>
      </c>
      <c r="H54" s="33">
        <v>0</v>
      </c>
      <c r="I54" s="33">
        <v>0</v>
      </c>
      <c r="J54" s="33">
        <v>0</v>
      </c>
      <c r="K54" s="33">
        <v>0</v>
      </c>
    </row>
    <row r="55" spans="1:11" x14ac:dyDescent="0.2">
      <c r="A55" s="214" t="s">
        <v>160</v>
      </c>
      <c r="B55" s="214"/>
      <c r="C55" s="214"/>
      <c r="D55" s="214"/>
      <c r="E55" s="214"/>
      <c r="F55" s="214"/>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18" t="s">
        <v>165</v>
      </c>
      <c r="B60" s="218"/>
      <c r="C60" s="218"/>
      <c r="D60" s="218"/>
      <c r="E60" s="218"/>
      <c r="F60" s="218"/>
      <c r="G60" s="20">
        <v>177</v>
      </c>
      <c r="H60" s="37">
        <f>H8+H37+H56+H57</f>
        <v>2124698208</v>
      </c>
      <c r="I60" s="37">
        <f t="shared" ref="I60:K60" si="0">I8+I37+I56+I57</f>
        <v>1087681667</v>
      </c>
      <c r="J60" s="37">
        <f t="shared" si="0"/>
        <v>2209457937</v>
      </c>
      <c r="K60" s="37">
        <f t="shared" si="0"/>
        <v>1156100652</v>
      </c>
    </row>
    <row r="61" spans="1:11" x14ac:dyDescent="0.2">
      <c r="A61" s="218" t="s">
        <v>166</v>
      </c>
      <c r="B61" s="218"/>
      <c r="C61" s="218"/>
      <c r="D61" s="218"/>
      <c r="E61" s="218"/>
      <c r="F61" s="218"/>
      <c r="G61" s="20">
        <v>178</v>
      </c>
      <c r="H61" s="37">
        <f>H14+H48+H58+H59</f>
        <v>1971651783</v>
      </c>
      <c r="I61" s="37">
        <f t="shared" ref="I61:K61" si="1">I14+I48+I58+I59</f>
        <v>1022153597</v>
      </c>
      <c r="J61" s="37">
        <f t="shared" si="1"/>
        <v>2034601309</v>
      </c>
      <c r="K61" s="37">
        <f t="shared" si="1"/>
        <v>1080864582</v>
      </c>
    </row>
    <row r="62" spans="1:11" x14ac:dyDescent="0.2">
      <c r="A62" s="218" t="s">
        <v>167</v>
      </c>
      <c r="B62" s="218"/>
      <c r="C62" s="218"/>
      <c r="D62" s="218"/>
      <c r="E62" s="218"/>
      <c r="F62" s="218"/>
      <c r="G62" s="20">
        <v>179</v>
      </c>
      <c r="H62" s="37">
        <f>H60-H61</f>
        <v>153046425</v>
      </c>
      <c r="I62" s="37">
        <f t="shared" ref="I62:K62" si="2">I60-I61</f>
        <v>65528070</v>
      </c>
      <c r="J62" s="37">
        <f t="shared" si="2"/>
        <v>174856628</v>
      </c>
      <c r="K62" s="37">
        <f t="shared" si="2"/>
        <v>75236070</v>
      </c>
    </row>
    <row r="63" spans="1:11" x14ac:dyDescent="0.2">
      <c r="A63" s="217" t="s">
        <v>168</v>
      </c>
      <c r="B63" s="217"/>
      <c r="C63" s="217"/>
      <c r="D63" s="217"/>
      <c r="E63" s="217"/>
      <c r="F63" s="217"/>
      <c r="G63" s="20">
        <v>180</v>
      </c>
      <c r="H63" s="37">
        <f>+IF((H60-H61)&gt;0,(H60-H61),0)</f>
        <v>153046425</v>
      </c>
      <c r="I63" s="37">
        <f t="shared" ref="I63:K63" si="3">+IF((I60-I61)&gt;0,(I60-I61),0)</f>
        <v>65528070</v>
      </c>
      <c r="J63" s="37">
        <f t="shared" si="3"/>
        <v>174856628</v>
      </c>
      <c r="K63" s="37">
        <f t="shared" si="3"/>
        <v>75236070</v>
      </c>
    </row>
    <row r="64" spans="1:11" x14ac:dyDescent="0.2">
      <c r="A64" s="217" t="s">
        <v>169</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30617475</v>
      </c>
      <c r="I65" s="33">
        <v>14217635</v>
      </c>
      <c r="J65" s="33">
        <v>32275049</v>
      </c>
      <c r="K65" s="33">
        <v>14413135</v>
      </c>
    </row>
    <row r="66" spans="1:11" x14ac:dyDescent="0.2">
      <c r="A66" s="218" t="s">
        <v>170</v>
      </c>
      <c r="B66" s="218"/>
      <c r="C66" s="218"/>
      <c r="D66" s="218"/>
      <c r="E66" s="218"/>
      <c r="F66" s="218"/>
      <c r="G66" s="20">
        <v>183</v>
      </c>
      <c r="H66" s="37">
        <f>H62-H65</f>
        <v>122428950</v>
      </c>
      <c r="I66" s="37">
        <f t="shared" ref="I66:K66" si="5">I62-I65</f>
        <v>51310435</v>
      </c>
      <c r="J66" s="37">
        <f t="shared" si="5"/>
        <v>142581579</v>
      </c>
      <c r="K66" s="37">
        <f t="shared" si="5"/>
        <v>60822935</v>
      </c>
    </row>
    <row r="67" spans="1:11" x14ac:dyDescent="0.2">
      <c r="A67" s="217" t="s">
        <v>171</v>
      </c>
      <c r="B67" s="217"/>
      <c r="C67" s="217"/>
      <c r="D67" s="217"/>
      <c r="E67" s="217"/>
      <c r="F67" s="217"/>
      <c r="G67" s="20">
        <v>184</v>
      </c>
      <c r="H67" s="37">
        <f>+IF((H62-H65)&gt;0,(H62-H65),0)</f>
        <v>122428950</v>
      </c>
      <c r="I67" s="37">
        <f t="shared" ref="I67:K67" si="6">+IF((I62-I65)&gt;0,(I62-I65),0)</f>
        <v>51310435</v>
      </c>
      <c r="J67" s="37">
        <f t="shared" si="6"/>
        <v>142581579</v>
      </c>
      <c r="K67" s="37">
        <f t="shared" si="6"/>
        <v>60822935</v>
      </c>
    </row>
    <row r="68" spans="1:11" x14ac:dyDescent="0.2">
      <c r="A68" s="217" t="s">
        <v>172</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22">
        <v>0</v>
      </c>
      <c r="I74" s="122">
        <v>0</v>
      </c>
      <c r="J74" s="122">
        <v>0</v>
      </c>
      <c r="K74" s="122">
        <v>0</v>
      </c>
    </row>
    <row r="75" spans="1:11" x14ac:dyDescent="0.2">
      <c r="A75" s="217" t="s">
        <v>179</v>
      </c>
      <c r="B75" s="217"/>
      <c r="C75" s="217"/>
      <c r="D75" s="217"/>
      <c r="E75" s="217"/>
      <c r="F75" s="217"/>
      <c r="G75" s="20">
        <v>191</v>
      </c>
      <c r="H75" s="122">
        <v>0</v>
      </c>
      <c r="I75" s="122">
        <v>0</v>
      </c>
      <c r="J75" s="122">
        <v>0</v>
      </c>
      <c r="K75" s="122">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22">
        <v>0</v>
      </c>
      <c r="I77" s="122">
        <v>0</v>
      </c>
      <c r="J77" s="122">
        <v>0</v>
      </c>
      <c r="K77" s="122">
        <v>0</v>
      </c>
    </row>
    <row r="78" spans="1:11" x14ac:dyDescent="0.2">
      <c r="A78" s="214" t="s">
        <v>182</v>
      </c>
      <c r="B78" s="214"/>
      <c r="C78" s="214"/>
      <c r="D78" s="214"/>
      <c r="E78" s="214"/>
      <c r="F78" s="214"/>
      <c r="G78" s="15">
        <v>193</v>
      </c>
      <c r="H78" s="38">
        <v>0</v>
      </c>
      <c r="I78" s="38">
        <v>0</v>
      </c>
      <c r="J78" s="38">
        <v>0</v>
      </c>
      <c r="K78" s="38">
        <v>0</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22">
        <v>0</v>
      </c>
      <c r="I80" s="122">
        <v>0</v>
      </c>
      <c r="J80" s="122">
        <v>0</v>
      </c>
      <c r="K80" s="122">
        <v>0</v>
      </c>
    </row>
    <row r="81" spans="1:11" x14ac:dyDescent="0.2">
      <c r="A81" s="218" t="s">
        <v>185</v>
      </c>
      <c r="B81" s="218"/>
      <c r="C81" s="218"/>
      <c r="D81" s="218"/>
      <c r="E81" s="218"/>
      <c r="F81" s="218"/>
      <c r="G81" s="20">
        <v>196</v>
      </c>
      <c r="H81" s="122">
        <v>0</v>
      </c>
      <c r="I81" s="122">
        <v>0</v>
      </c>
      <c r="J81" s="122">
        <v>0</v>
      </c>
      <c r="K81" s="122">
        <v>0</v>
      </c>
    </row>
    <row r="82" spans="1:11" x14ac:dyDescent="0.2">
      <c r="A82" s="217" t="s">
        <v>186</v>
      </c>
      <c r="B82" s="217"/>
      <c r="C82" s="217"/>
      <c r="D82" s="217"/>
      <c r="E82" s="217"/>
      <c r="F82" s="217"/>
      <c r="G82" s="20">
        <v>197</v>
      </c>
      <c r="H82" s="122">
        <v>0</v>
      </c>
      <c r="I82" s="122">
        <v>0</v>
      </c>
      <c r="J82" s="122">
        <v>0</v>
      </c>
      <c r="K82" s="122">
        <v>0</v>
      </c>
    </row>
    <row r="83" spans="1:11" x14ac:dyDescent="0.2">
      <c r="A83" s="217" t="s">
        <v>187</v>
      </c>
      <c r="B83" s="217"/>
      <c r="C83" s="217"/>
      <c r="D83" s="217"/>
      <c r="E83" s="217"/>
      <c r="F83" s="217"/>
      <c r="G83" s="20">
        <v>198</v>
      </c>
      <c r="H83" s="122">
        <v>0</v>
      </c>
      <c r="I83" s="122">
        <v>0</v>
      </c>
      <c r="J83" s="122">
        <v>0</v>
      </c>
      <c r="K83" s="122">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122428950</v>
      </c>
      <c r="I85" s="39">
        <f>I86+I87</f>
        <v>51310435</v>
      </c>
      <c r="J85" s="39">
        <f>J86+J87</f>
        <v>142581579</v>
      </c>
      <c r="K85" s="39">
        <f>K86+K87</f>
        <v>60822935</v>
      </c>
    </row>
    <row r="86" spans="1:11" x14ac:dyDescent="0.2">
      <c r="A86" s="213" t="s">
        <v>189</v>
      </c>
      <c r="B86" s="213"/>
      <c r="C86" s="213"/>
      <c r="D86" s="213"/>
      <c r="E86" s="213"/>
      <c r="F86" s="213"/>
      <c r="G86" s="15">
        <v>200</v>
      </c>
      <c r="H86" s="40">
        <v>120672084</v>
      </c>
      <c r="I86" s="40">
        <v>50864740</v>
      </c>
      <c r="J86" s="40">
        <v>140049109</v>
      </c>
      <c r="K86" s="40">
        <v>59899247</v>
      </c>
    </row>
    <row r="87" spans="1:11" x14ac:dyDescent="0.2">
      <c r="A87" s="213" t="s">
        <v>190</v>
      </c>
      <c r="B87" s="213"/>
      <c r="C87" s="213"/>
      <c r="D87" s="213"/>
      <c r="E87" s="213"/>
      <c r="F87" s="213"/>
      <c r="G87" s="15">
        <v>201</v>
      </c>
      <c r="H87" s="40">
        <v>1756866</v>
      </c>
      <c r="I87" s="40">
        <v>445695</v>
      </c>
      <c r="J87" s="40">
        <v>2532470</v>
      </c>
      <c r="K87" s="40">
        <v>923688</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v>122428950</v>
      </c>
      <c r="I89" s="40">
        <v>51310435</v>
      </c>
      <c r="J89" s="40">
        <v>142581579</v>
      </c>
      <c r="K89" s="40">
        <v>60822935</v>
      </c>
    </row>
    <row r="90" spans="1:11" ht="24" customHeight="1" x14ac:dyDescent="0.2">
      <c r="A90" s="211" t="s">
        <v>192</v>
      </c>
      <c r="B90" s="211"/>
      <c r="C90" s="211"/>
      <c r="D90" s="211"/>
      <c r="E90" s="211"/>
      <c r="F90" s="211"/>
      <c r="G90" s="20">
        <v>203</v>
      </c>
      <c r="H90" s="39">
        <f>SUM(H91:H98)</f>
        <v>-16077775</v>
      </c>
      <c r="I90" s="39">
        <f>SUM(I91:I98)</f>
        <v>-8177974</v>
      </c>
      <c r="J90" s="39">
        <f>SUM(J91:J98)</f>
        <v>-3983690</v>
      </c>
      <c r="K90" s="39">
        <f>SUM(K91:K98)</f>
        <v>-4838756</v>
      </c>
    </row>
    <row r="91" spans="1:11" x14ac:dyDescent="0.2">
      <c r="A91" s="214" t="s">
        <v>193</v>
      </c>
      <c r="B91" s="214"/>
      <c r="C91" s="214"/>
      <c r="D91" s="214"/>
      <c r="E91" s="214"/>
      <c r="F91" s="214"/>
      <c r="G91" s="15">
        <v>204</v>
      </c>
      <c r="H91" s="40">
        <v>-16077775</v>
      </c>
      <c r="I91" s="40">
        <v>-8177974</v>
      </c>
      <c r="J91" s="40">
        <v>-3983690</v>
      </c>
      <c r="K91" s="40">
        <v>-4838756</v>
      </c>
    </row>
    <row r="92" spans="1:11" ht="22.15" customHeight="1" x14ac:dyDescent="0.2">
      <c r="A92" s="214" t="s">
        <v>194</v>
      </c>
      <c r="B92" s="214"/>
      <c r="C92" s="214"/>
      <c r="D92" s="214"/>
      <c r="E92" s="214"/>
      <c r="F92" s="214"/>
      <c r="G92" s="15">
        <v>205</v>
      </c>
      <c r="H92" s="40">
        <v>0</v>
      </c>
      <c r="I92" s="40">
        <v>0</v>
      </c>
      <c r="J92" s="40">
        <v>0</v>
      </c>
      <c r="K92" s="40">
        <v>0</v>
      </c>
    </row>
    <row r="93" spans="1:11" ht="22.15" customHeight="1" x14ac:dyDescent="0.2">
      <c r="A93" s="214" t="s">
        <v>195</v>
      </c>
      <c r="B93" s="214"/>
      <c r="C93" s="214"/>
      <c r="D93" s="214"/>
      <c r="E93" s="214"/>
      <c r="F93" s="214"/>
      <c r="G93" s="15">
        <v>206</v>
      </c>
      <c r="H93" s="40">
        <v>0</v>
      </c>
      <c r="I93" s="40">
        <v>0</v>
      </c>
      <c r="J93" s="40">
        <v>0</v>
      </c>
      <c r="K93" s="40">
        <v>0</v>
      </c>
    </row>
    <row r="94" spans="1:11" ht="22.15" customHeight="1" x14ac:dyDescent="0.2">
      <c r="A94" s="214" t="s">
        <v>196</v>
      </c>
      <c r="B94" s="214"/>
      <c r="C94" s="214"/>
      <c r="D94" s="214"/>
      <c r="E94" s="214"/>
      <c r="F94" s="214"/>
      <c r="G94" s="15">
        <v>207</v>
      </c>
      <c r="H94" s="40">
        <v>0</v>
      </c>
      <c r="I94" s="40">
        <v>0</v>
      </c>
      <c r="J94" s="40">
        <v>0</v>
      </c>
      <c r="K94" s="40">
        <v>0</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0</v>
      </c>
      <c r="I99" s="40">
        <v>0</v>
      </c>
      <c r="J99" s="40">
        <v>0</v>
      </c>
      <c r="K99" s="40">
        <v>0</v>
      </c>
    </row>
    <row r="100" spans="1:11" ht="22.9" customHeight="1" x14ac:dyDescent="0.2">
      <c r="A100" s="211" t="s">
        <v>201</v>
      </c>
      <c r="B100" s="211"/>
      <c r="C100" s="211"/>
      <c r="D100" s="211"/>
      <c r="E100" s="211"/>
      <c r="F100" s="211"/>
      <c r="G100" s="20">
        <v>213</v>
      </c>
      <c r="H100" s="39">
        <f>H90-H99</f>
        <v>-16077775</v>
      </c>
      <c r="I100" s="39">
        <f>I90-I99</f>
        <v>-8177974</v>
      </c>
      <c r="J100" s="39">
        <f>J90-J99</f>
        <v>-3983690</v>
      </c>
      <c r="K100" s="39">
        <f>K90-K99</f>
        <v>-4838756</v>
      </c>
    </row>
    <row r="101" spans="1:11" x14ac:dyDescent="0.2">
      <c r="A101" s="211" t="s">
        <v>202</v>
      </c>
      <c r="B101" s="211"/>
      <c r="C101" s="211"/>
      <c r="D101" s="211"/>
      <c r="E101" s="211"/>
      <c r="F101" s="211"/>
      <c r="G101" s="20">
        <v>214</v>
      </c>
      <c r="H101" s="39">
        <f>H89+H100</f>
        <v>106351175</v>
      </c>
      <c r="I101" s="39">
        <f>I89+I100</f>
        <v>43132461</v>
      </c>
      <c r="J101" s="39">
        <f>J89+J100</f>
        <v>138597889</v>
      </c>
      <c r="K101" s="39">
        <f>K89+K100</f>
        <v>55984179</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106351175</v>
      </c>
      <c r="I103" s="39">
        <f>I104+I105</f>
        <v>43132461</v>
      </c>
      <c r="J103" s="39">
        <f>J104+J105</f>
        <v>138597889</v>
      </c>
      <c r="K103" s="39">
        <f>K104+K105</f>
        <v>55984179</v>
      </c>
    </row>
    <row r="104" spans="1:11" x14ac:dyDescent="0.2">
      <c r="A104" s="213" t="s">
        <v>117</v>
      </c>
      <c r="B104" s="213"/>
      <c r="C104" s="213"/>
      <c r="D104" s="213"/>
      <c r="E104" s="213"/>
      <c r="F104" s="213"/>
      <c r="G104" s="15">
        <v>216</v>
      </c>
      <c r="H104" s="40">
        <v>104904309</v>
      </c>
      <c r="I104" s="40">
        <v>42888296</v>
      </c>
      <c r="J104" s="40">
        <v>136362861</v>
      </c>
      <c r="K104" s="40">
        <v>55234478</v>
      </c>
    </row>
    <row r="105" spans="1:11" x14ac:dyDescent="0.2">
      <c r="A105" s="213" t="s">
        <v>205</v>
      </c>
      <c r="B105" s="213"/>
      <c r="C105" s="213"/>
      <c r="D105" s="213"/>
      <c r="E105" s="213"/>
      <c r="F105" s="213"/>
      <c r="G105" s="15">
        <v>217</v>
      </c>
      <c r="H105" s="40">
        <v>1446866</v>
      </c>
      <c r="I105" s="40">
        <v>244165</v>
      </c>
      <c r="J105" s="40">
        <v>2235028</v>
      </c>
      <c r="K105" s="40">
        <v>749701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0" sqref="I2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4" t="s">
        <v>206</v>
      </c>
      <c r="B1" s="265"/>
      <c r="C1" s="265"/>
      <c r="D1" s="265"/>
      <c r="E1" s="265"/>
      <c r="F1" s="265"/>
      <c r="G1" s="265"/>
      <c r="H1" s="265"/>
      <c r="I1" s="265"/>
    </row>
    <row r="2" spans="1:9" x14ac:dyDescent="0.2">
      <c r="A2" s="224" t="s">
        <v>468</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464</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43">
        <v>153046425</v>
      </c>
      <c r="I8" s="43">
        <v>174856628</v>
      </c>
    </row>
    <row r="9" spans="1:9" ht="12.75" customHeight="1" x14ac:dyDescent="0.2">
      <c r="A9" s="261" t="s">
        <v>211</v>
      </c>
      <c r="B9" s="262"/>
      <c r="C9" s="262"/>
      <c r="D9" s="262"/>
      <c r="E9" s="262"/>
      <c r="F9" s="263"/>
      <c r="G9" s="25">
        <v>2</v>
      </c>
      <c r="H9" s="44">
        <f>H10+H11+H12+H13+H14+H15+H16+H17</f>
        <v>71853632</v>
      </c>
      <c r="I9" s="44">
        <f>I10+I11+I12+I13+I14+I15+I16+I17</f>
        <v>107178852</v>
      </c>
    </row>
    <row r="10" spans="1:9" ht="12.75" customHeight="1" x14ac:dyDescent="0.2">
      <c r="A10" s="258" t="s">
        <v>212</v>
      </c>
      <c r="B10" s="259"/>
      <c r="C10" s="259"/>
      <c r="D10" s="259"/>
      <c r="E10" s="259"/>
      <c r="F10" s="260"/>
      <c r="G10" s="26">
        <v>3</v>
      </c>
      <c r="H10" s="45">
        <v>94330709</v>
      </c>
      <c r="I10" s="45">
        <v>105786710</v>
      </c>
    </row>
    <row r="11" spans="1:9" ht="22.15" customHeight="1" x14ac:dyDescent="0.2">
      <c r="A11" s="258" t="s">
        <v>213</v>
      </c>
      <c r="B11" s="259"/>
      <c r="C11" s="259"/>
      <c r="D11" s="259"/>
      <c r="E11" s="259"/>
      <c r="F11" s="260"/>
      <c r="G11" s="26">
        <v>4</v>
      </c>
      <c r="H11" s="45">
        <v>455546</v>
      </c>
      <c r="I11" s="45">
        <v>-1043862</v>
      </c>
    </row>
    <row r="12" spans="1:9" ht="23.45" customHeight="1" x14ac:dyDescent="0.2">
      <c r="A12" s="258" t="s">
        <v>214</v>
      </c>
      <c r="B12" s="259"/>
      <c r="C12" s="259"/>
      <c r="D12" s="259"/>
      <c r="E12" s="259"/>
      <c r="F12" s="260"/>
      <c r="G12" s="26">
        <v>5</v>
      </c>
      <c r="H12" s="45">
        <v>-3734602</v>
      </c>
      <c r="I12" s="45">
        <v>79775</v>
      </c>
    </row>
    <row r="13" spans="1:9" ht="12.75" customHeight="1" x14ac:dyDescent="0.2">
      <c r="A13" s="258" t="s">
        <v>215</v>
      </c>
      <c r="B13" s="259"/>
      <c r="C13" s="259"/>
      <c r="D13" s="259"/>
      <c r="E13" s="259"/>
      <c r="F13" s="260"/>
      <c r="G13" s="26">
        <v>6</v>
      </c>
      <c r="H13" s="45">
        <v>-1365368</v>
      </c>
      <c r="I13" s="45">
        <v>-173272</v>
      </c>
    </row>
    <row r="14" spans="1:9" ht="12.75" customHeight="1" x14ac:dyDescent="0.2">
      <c r="A14" s="258" t="s">
        <v>216</v>
      </c>
      <c r="B14" s="259"/>
      <c r="C14" s="259"/>
      <c r="D14" s="259"/>
      <c r="E14" s="259"/>
      <c r="F14" s="260"/>
      <c r="G14" s="26">
        <v>7</v>
      </c>
      <c r="H14" s="45">
        <v>10275869</v>
      </c>
      <c r="I14" s="45">
        <v>8798531</v>
      </c>
    </row>
    <row r="15" spans="1:9" ht="12.75" customHeight="1" x14ac:dyDescent="0.2">
      <c r="A15" s="258" t="s">
        <v>217</v>
      </c>
      <c r="B15" s="259"/>
      <c r="C15" s="259"/>
      <c r="D15" s="259"/>
      <c r="E15" s="259"/>
      <c r="F15" s="260"/>
      <c r="G15" s="26">
        <v>8</v>
      </c>
      <c r="H15" s="45">
        <v>-7839124</v>
      </c>
      <c r="I15" s="45">
        <v>-1112380</v>
      </c>
    </row>
    <row r="16" spans="1:9" ht="12.75" customHeight="1" x14ac:dyDescent="0.2">
      <c r="A16" s="258" t="s">
        <v>218</v>
      </c>
      <c r="B16" s="259"/>
      <c r="C16" s="259"/>
      <c r="D16" s="259"/>
      <c r="E16" s="259"/>
      <c r="F16" s="260"/>
      <c r="G16" s="26">
        <v>9</v>
      </c>
      <c r="H16" s="45">
        <v>-20269398</v>
      </c>
      <c r="I16" s="45">
        <v>-5156650</v>
      </c>
    </row>
    <row r="17" spans="1:9" ht="25.15" customHeight="1" x14ac:dyDescent="0.2">
      <c r="A17" s="258" t="s">
        <v>219</v>
      </c>
      <c r="B17" s="259"/>
      <c r="C17" s="259"/>
      <c r="D17" s="259"/>
      <c r="E17" s="259"/>
      <c r="F17" s="260"/>
      <c r="G17" s="26">
        <v>10</v>
      </c>
      <c r="H17" s="45">
        <v>0</v>
      </c>
      <c r="I17" s="45">
        <v>0</v>
      </c>
    </row>
    <row r="18" spans="1:9" ht="28.15" customHeight="1" x14ac:dyDescent="0.2">
      <c r="A18" s="237" t="s">
        <v>390</v>
      </c>
      <c r="B18" s="238"/>
      <c r="C18" s="238"/>
      <c r="D18" s="238"/>
      <c r="E18" s="238"/>
      <c r="F18" s="239"/>
      <c r="G18" s="25">
        <v>11</v>
      </c>
      <c r="H18" s="44">
        <f>H8+H9</f>
        <v>224900057</v>
      </c>
      <c r="I18" s="44">
        <f>I8+I9</f>
        <v>282035480</v>
      </c>
    </row>
    <row r="19" spans="1:9" ht="12.75" customHeight="1" x14ac:dyDescent="0.2">
      <c r="A19" s="261" t="s">
        <v>220</v>
      </c>
      <c r="B19" s="262"/>
      <c r="C19" s="262"/>
      <c r="D19" s="262"/>
      <c r="E19" s="262"/>
      <c r="F19" s="263"/>
      <c r="G19" s="25">
        <v>12</v>
      </c>
      <c r="H19" s="44">
        <f>H20+H21+H22+H23</f>
        <v>-102943280</v>
      </c>
      <c r="I19" s="44">
        <f>I20+I21+I22+I23</f>
        <v>-98833689</v>
      </c>
    </row>
    <row r="20" spans="1:9" ht="12.75" customHeight="1" x14ac:dyDescent="0.2">
      <c r="A20" s="258" t="s">
        <v>221</v>
      </c>
      <c r="B20" s="259"/>
      <c r="C20" s="259"/>
      <c r="D20" s="259"/>
      <c r="E20" s="259"/>
      <c r="F20" s="260"/>
      <c r="G20" s="26">
        <v>13</v>
      </c>
      <c r="H20" s="45">
        <v>-100289035</v>
      </c>
      <c r="I20" s="45">
        <v>-1672751</v>
      </c>
    </row>
    <row r="21" spans="1:9" ht="12.75" customHeight="1" x14ac:dyDescent="0.2">
      <c r="A21" s="258" t="s">
        <v>222</v>
      </c>
      <c r="B21" s="259"/>
      <c r="C21" s="259"/>
      <c r="D21" s="259"/>
      <c r="E21" s="259"/>
      <c r="F21" s="260"/>
      <c r="G21" s="26">
        <v>14</v>
      </c>
      <c r="H21" s="45">
        <v>1221691</v>
      </c>
      <c r="I21" s="45">
        <v>-36058549</v>
      </c>
    </row>
    <row r="22" spans="1:9" ht="12.75" customHeight="1" x14ac:dyDescent="0.2">
      <c r="A22" s="258" t="s">
        <v>223</v>
      </c>
      <c r="B22" s="259"/>
      <c r="C22" s="259"/>
      <c r="D22" s="259"/>
      <c r="E22" s="259"/>
      <c r="F22" s="260"/>
      <c r="G22" s="26">
        <v>15</v>
      </c>
      <c r="H22" s="45">
        <v>-3875936</v>
      </c>
      <c r="I22" s="45">
        <v>-61102389</v>
      </c>
    </row>
    <row r="23" spans="1:9" ht="12.75" customHeight="1" x14ac:dyDescent="0.2">
      <c r="A23" s="258" t="s">
        <v>224</v>
      </c>
      <c r="B23" s="259"/>
      <c r="C23" s="259"/>
      <c r="D23" s="259"/>
      <c r="E23" s="259"/>
      <c r="F23" s="260"/>
      <c r="G23" s="26">
        <v>16</v>
      </c>
      <c r="H23" s="45">
        <v>0</v>
      </c>
      <c r="I23" s="45">
        <v>0</v>
      </c>
    </row>
    <row r="24" spans="1:9" ht="12.75" customHeight="1" x14ac:dyDescent="0.2">
      <c r="A24" s="237" t="s">
        <v>225</v>
      </c>
      <c r="B24" s="238"/>
      <c r="C24" s="238"/>
      <c r="D24" s="238"/>
      <c r="E24" s="238"/>
      <c r="F24" s="239"/>
      <c r="G24" s="25">
        <v>17</v>
      </c>
      <c r="H24" s="44">
        <f>H18+H19</f>
        <v>121956777</v>
      </c>
      <c r="I24" s="44">
        <f>I18+I19</f>
        <v>183201791</v>
      </c>
    </row>
    <row r="25" spans="1:9" ht="12.75" customHeight="1" x14ac:dyDescent="0.2">
      <c r="A25" s="249" t="s">
        <v>226</v>
      </c>
      <c r="B25" s="250"/>
      <c r="C25" s="250"/>
      <c r="D25" s="250"/>
      <c r="E25" s="250"/>
      <c r="F25" s="251"/>
      <c r="G25" s="26">
        <v>18</v>
      </c>
      <c r="H25" s="45">
        <v>-10801967</v>
      </c>
      <c r="I25" s="45">
        <v>-9177307</v>
      </c>
    </row>
    <row r="26" spans="1:9" ht="12.75" customHeight="1" x14ac:dyDescent="0.2">
      <c r="A26" s="249" t="s">
        <v>227</v>
      </c>
      <c r="B26" s="250"/>
      <c r="C26" s="250"/>
      <c r="D26" s="250"/>
      <c r="E26" s="250"/>
      <c r="F26" s="251"/>
      <c r="G26" s="26">
        <v>19</v>
      </c>
      <c r="H26" s="45">
        <v>-12157000</v>
      </c>
      <c r="I26" s="45">
        <v>-21266330</v>
      </c>
    </row>
    <row r="27" spans="1:9" ht="25.9" customHeight="1" x14ac:dyDescent="0.2">
      <c r="A27" s="240" t="s">
        <v>228</v>
      </c>
      <c r="B27" s="241"/>
      <c r="C27" s="241"/>
      <c r="D27" s="241"/>
      <c r="E27" s="241"/>
      <c r="F27" s="242"/>
      <c r="G27" s="27">
        <v>20</v>
      </c>
      <c r="H27" s="46">
        <f>H24+H25+H26</f>
        <v>98997810</v>
      </c>
      <c r="I27" s="46">
        <f>I24+I25+I26</f>
        <v>152758154</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47">
        <v>757786</v>
      </c>
      <c r="I29" s="47">
        <v>2008261</v>
      </c>
    </row>
    <row r="30" spans="1:9" ht="12.75" customHeight="1" x14ac:dyDescent="0.2">
      <c r="A30" s="249" t="s">
        <v>231</v>
      </c>
      <c r="B30" s="250"/>
      <c r="C30" s="250"/>
      <c r="D30" s="250"/>
      <c r="E30" s="250"/>
      <c r="F30" s="251"/>
      <c r="G30" s="26">
        <v>22</v>
      </c>
      <c r="H30" s="48">
        <v>0</v>
      </c>
      <c r="I30" s="48">
        <v>20000</v>
      </c>
    </row>
    <row r="31" spans="1:9" ht="12.75" customHeight="1" x14ac:dyDescent="0.2">
      <c r="A31" s="249" t="s">
        <v>232</v>
      </c>
      <c r="B31" s="250"/>
      <c r="C31" s="250"/>
      <c r="D31" s="250"/>
      <c r="E31" s="250"/>
      <c r="F31" s="251"/>
      <c r="G31" s="26">
        <v>23</v>
      </c>
      <c r="H31" s="48">
        <v>1365658</v>
      </c>
      <c r="I31" s="48">
        <v>173272</v>
      </c>
    </row>
    <row r="32" spans="1:9" ht="12.75" customHeight="1" x14ac:dyDescent="0.2">
      <c r="A32" s="249" t="s">
        <v>233</v>
      </c>
      <c r="B32" s="250"/>
      <c r="C32" s="250"/>
      <c r="D32" s="250"/>
      <c r="E32" s="250"/>
      <c r="F32" s="251"/>
      <c r="G32" s="26">
        <v>24</v>
      </c>
      <c r="H32" s="48">
        <v>0</v>
      </c>
      <c r="I32" s="48">
        <v>0</v>
      </c>
    </row>
    <row r="33" spans="1:9" ht="12.75" customHeight="1" x14ac:dyDescent="0.2">
      <c r="A33" s="249" t="s">
        <v>234</v>
      </c>
      <c r="B33" s="250"/>
      <c r="C33" s="250"/>
      <c r="D33" s="250"/>
      <c r="E33" s="250"/>
      <c r="F33" s="251"/>
      <c r="G33" s="26">
        <v>25</v>
      </c>
      <c r="H33" s="48">
        <v>106097</v>
      </c>
      <c r="I33" s="48">
        <v>29131</v>
      </c>
    </row>
    <row r="34" spans="1:9" ht="12.75" customHeight="1" x14ac:dyDescent="0.2">
      <c r="A34" s="249" t="s">
        <v>235</v>
      </c>
      <c r="B34" s="250"/>
      <c r="C34" s="250"/>
      <c r="D34" s="250"/>
      <c r="E34" s="250"/>
      <c r="F34" s="251"/>
      <c r="G34" s="26">
        <v>26</v>
      </c>
      <c r="H34" s="48">
        <v>238000</v>
      </c>
      <c r="I34" s="48">
        <v>500000</v>
      </c>
    </row>
    <row r="35" spans="1:9" ht="26.45" customHeight="1" x14ac:dyDescent="0.2">
      <c r="A35" s="237" t="s">
        <v>236</v>
      </c>
      <c r="B35" s="238"/>
      <c r="C35" s="238"/>
      <c r="D35" s="238"/>
      <c r="E35" s="238"/>
      <c r="F35" s="239"/>
      <c r="G35" s="25">
        <v>27</v>
      </c>
      <c r="H35" s="49">
        <f>H29+H30+H31+H32+H33+H34</f>
        <v>2467541</v>
      </c>
      <c r="I35" s="49">
        <f>I29+I30+I31+I32+I33+I34</f>
        <v>2730664</v>
      </c>
    </row>
    <row r="36" spans="1:9" ht="22.9" customHeight="1" x14ac:dyDescent="0.2">
      <c r="A36" s="249" t="s">
        <v>237</v>
      </c>
      <c r="B36" s="250"/>
      <c r="C36" s="250"/>
      <c r="D36" s="250"/>
      <c r="E36" s="250"/>
      <c r="F36" s="251"/>
      <c r="G36" s="26">
        <v>28</v>
      </c>
      <c r="H36" s="48">
        <v>-67383911</v>
      </c>
      <c r="I36" s="48">
        <v>-65562678</v>
      </c>
    </row>
    <row r="37" spans="1:9" ht="12.75" customHeight="1" x14ac:dyDescent="0.2">
      <c r="A37" s="249" t="s">
        <v>238</v>
      </c>
      <c r="B37" s="250"/>
      <c r="C37" s="250"/>
      <c r="D37" s="250"/>
      <c r="E37" s="250"/>
      <c r="F37" s="251"/>
      <c r="G37" s="26">
        <v>29</v>
      </c>
      <c r="H37" s="48">
        <v>0</v>
      </c>
      <c r="I37" s="48">
        <v>0</v>
      </c>
    </row>
    <row r="38" spans="1:9" ht="12.75" customHeight="1" x14ac:dyDescent="0.2">
      <c r="A38" s="249" t="s">
        <v>239</v>
      </c>
      <c r="B38" s="250"/>
      <c r="C38" s="250"/>
      <c r="D38" s="250"/>
      <c r="E38" s="250"/>
      <c r="F38" s="251"/>
      <c r="G38" s="26">
        <v>30</v>
      </c>
      <c r="H38" s="48">
        <v>0</v>
      </c>
      <c r="I38" s="48">
        <v>-16013</v>
      </c>
    </row>
    <row r="39" spans="1:9" ht="12.75" customHeight="1" x14ac:dyDescent="0.2">
      <c r="A39" s="249" t="s">
        <v>240</v>
      </c>
      <c r="B39" s="250"/>
      <c r="C39" s="250"/>
      <c r="D39" s="250"/>
      <c r="E39" s="250"/>
      <c r="F39" s="251"/>
      <c r="G39" s="26">
        <v>31</v>
      </c>
      <c r="H39" s="48">
        <v>0</v>
      </c>
      <c r="I39" s="48">
        <v>0</v>
      </c>
    </row>
    <row r="40" spans="1:9" ht="12.75" customHeight="1" x14ac:dyDescent="0.2">
      <c r="A40" s="249" t="s">
        <v>241</v>
      </c>
      <c r="B40" s="250"/>
      <c r="C40" s="250"/>
      <c r="D40" s="250"/>
      <c r="E40" s="250"/>
      <c r="F40" s="251"/>
      <c r="G40" s="26">
        <v>32</v>
      </c>
      <c r="H40" s="48">
        <v>-36796</v>
      </c>
      <c r="I40" s="48">
        <v>0</v>
      </c>
    </row>
    <row r="41" spans="1:9" ht="24" customHeight="1" x14ac:dyDescent="0.2">
      <c r="A41" s="237" t="s">
        <v>242</v>
      </c>
      <c r="B41" s="238"/>
      <c r="C41" s="238"/>
      <c r="D41" s="238"/>
      <c r="E41" s="238"/>
      <c r="F41" s="239"/>
      <c r="G41" s="25">
        <v>33</v>
      </c>
      <c r="H41" s="49">
        <f>H36+H37+H38+H39+H40</f>
        <v>-67420707</v>
      </c>
      <c r="I41" s="49">
        <f>I36+I37+I38+I39+I40</f>
        <v>-65578691</v>
      </c>
    </row>
    <row r="42" spans="1:9" ht="29.45" customHeight="1" x14ac:dyDescent="0.2">
      <c r="A42" s="240" t="s">
        <v>243</v>
      </c>
      <c r="B42" s="241"/>
      <c r="C42" s="241"/>
      <c r="D42" s="241"/>
      <c r="E42" s="241"/>
      <c r="F42" s="242"/>
      <c r="G42" s="27">
        <v>34</v>
      </c>
      <c r="H42" s="50">
        <f>H35+H41</f>
        <v>-64953166</v>
      </c>
      <c r="I42" s="50">
        <f>I35+I41</f>
        <v>-62848027</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47">
        <v>0</v>
      </c>
      <c r="I44" s="47">
        <v>0</v>
      </c>
    </row>
    <row r="45" spans="1:9" ht="25.15" customHeight="1" x14ac:dyDescent="0.2">
      <c r="A45" s="249" t="s">
        <v>246</v>
      </c>
      <c r="B45" s="250"/>
      <c r="C45" s="250"/>
      <c r="D45" s="250"/>
      <c r="E45" s="250"/>
      <c r="F45" s="251"/>
      <c r="G45" s="26">
        <v>36</v>
      </c>
      <c r="H45" s="48">
        <v>0</v>
      </c>
      <c r="I45" s="48">
        <v>0</v>
      </c>
    </row>
    <row r="46" spans="1:9" ht="12.75" customHeight="1" x14ac:dyDescent="0.2">
      <c r="A46" s="249" t="s">
        <v>247</v>
      </c>
      <c r="B46" s="250"/>
      <c r="C46" s="250"/>
      <c r="D46" s="250"/>
      <c r="E46" s="250"/>
      <c r="F46" s="251"/>
      <c r="G46" s="26">
        <v>37</v>
      </c>
      <c r="H46" s="48">
        <v>17382324</v>
      </c>
      <c r="I46" s="48">
        <v>148037615</v>
      </c>
    </row>
    <row r="47" spans="1:9" ht="12.75" customHeight="1" x14ac:dyDescent="0.2">
      <c r="A47" s="249" t="s">
        <v>248</v>
      </c>
      <c r="B47" s="250"/>
      <c r="C47" s="250"/>
      <c r="D47" s="250"/>
      <c r="E47" s="250"/>
      <c r="F47" s="251"/>
      <c r="G47" s="26">
        <v>38</v>
      </c>
      <c r="H47" s="48">
        <v>0</v>
      </c>
      <c r="I47" s="48">
        <v>4435370</v>
      </c>
    </row>
    <row r="48" spans="1:9" ht="22.15" customHeight="1" x14ac:dyDescent="0.2">
      <c r="A48" s="237" t="s">
        <v>249</v>
      </c>
      <c r="B48" s="238"/>
      <c r="C48" s="238"/>
      <c r="D48" s="238"/>
      <c r="E48" s="238"/>
      <c r="F48" s="239"/>
      <c r="G48" s="25">
        <v>39</v>
      </c>
      <c r="H48" s="49">
        <f>H44+H45+H46+H47</f>
        <v>17382324</v>
      </c>
      <c r="I48" s="49">
        <f>I44+I45+I46+I47</f>
        <v>152472985</v>
      </c>
    </row>
    <row r="49" spans="1:9" ht="24.6" customHeight="1" x14ac:dyDescent="0.2">
      <c r="A49" s="249" t="s">
        <v>389</v>
      </c>
      <c r="B49" s="250"/>
      <c r="C49" s="250"/>
      <c r="D49" s="250"/>
      <c r="E49" s="250"/>
      <c r="F49" s="251"/>
      <c r="G49" s="26">
        <v>40</v>
      </c>
      <c r="H49" s="48">
        <v>-201817556</v>
      </c>
      <c r="I49" s="48">
        <v>-289411553</v>
      </c>
    </row>
    <row r="50" spans="1:9" ht="12.75" customHeight="1" x14ac:dyDescent="0.2">
      <c r="A50" s="249" t="s">
        <v>250</v>
      </c>
      <c r="B50" s="250"/>
      <c r="C50" s="250"/>
      <c r="D50" s="250"/>
      <c r="E50" s="250"/>
      <c r="F50" s="251"/>
      <c r="G50" s="26">
        <v>41</v>
      </c>
      <c r="H50" s="48">
        <v>0</v>
      </c>
      <c r="I50" s="48">
        <v>0</v>
      </c>
    </row>
    <row r="51" spans="1:9" ht="12.75" customHeight="1" x14ac:dyDescent="0.2">
      <c r="A51" s="249" t="s">
        <v>251</v>
      </c>
      <c r="B51" s="250"/>
      <c r="C51" s="250"/>
      <c r="D51" s="250"/>
      <c r="E51" s="250"/>
      <c r="F51" s="251"/>
      <c r="G51" s="26">
        <v>42</v>
      </c>
      <c r="H51" s="48">
        <v>-590390</v>
      </c>
      <c r="I51" s="48">
        <v>-554490</v>
      </c>
    </row>
    <row r="52" spans="1:9" ht="22.9" customHeight="1" x14ac:dyDescent="0.2">
      <c r="A52" s="249" t="s">
        <v>252</v>
      </c>
      <c r="B52" s="250"/>
      <c r="C52" s="250"/>
      <c r="D52" s="250"/>
      <c r="E52" s="250"/>
      <c r="F52" s="251"/>
      <c r="G52" s="26">
        <v>43</v>
      </c>
      <c r="H52" s="48">
        <v>0</v>
      </c>
      <c r="I52" s="48">
        <v>0</v>
      </c>
    </row>
    <row r="53" spans="1:9" ht="12.75" customHeight="1" x14ac:dyDescent="0.2">
      <c r="A53" s="249" t="s">
        <v>253</v>
      </c>
      <c r="B53" s="250"/>
      <c r="C53" s="250"/>
      <c r="D53" s="250"/>
      <c r="E53" s="250"/>
      <c r="F53" s="251"/>
      <c r="G53" s="26">
        <v>44</v>
      </c>
      <c r="H53" s="48">
        <v>0</v>
      </c>
      <c r="I53" s="48">
        <v>-16602750</v>
      </c>
    </row>
    <row r="54" spans="1:9" ht="30.6" customHeight="1" x14ac:dyDescent="0.2">
      <c r="A54" s="237" t="s">
        <v>254</v>
      </c>
      <c r="B54" s="238"/>
      <c r="C54" s="238"/>
      <c r="D54" s="238"/>
      <c r="E54" s="238"/>
      <c r="F54" s="239"/>
      <c r="G54" s="25">
        <v>45</v>
      </c>
      <c r="H54" s="49">
        <f>H49+H50+H51+H52+H53</f>
        <v>-202407946</v>
      </c>
      <c r="I54" s="49">
        <f>I49+I50+I51+I52+I53</f>
        <v>-306568793</v>
      </c>
    </row>
    <row r="55" spans="1:9" ht="29.45" customHeight="1" x14ac:dyDescent="0.2">
      <c r="A55" s="252" t="s">
        <v>255</v>
      </c>
      <c r="B55" s="253"/>
      <c r="C55" s="253"/>
      <c r="D55" s="253"/>
      <c r="E55" s="253"/>
      <c r="F55" s="254"/>
      <c r="G55" s="25">
        <v>46</v>
      </c>
      <c r="H55" s="49">
        <f>H48+H54</f>
        <v>-185025622</v>
      </c>
      <c r="I55" s="49">
        <f>I48+I54</f>
        <v>-154095808</v>
      </c>
    </row>
    <row r="56" spans="1:9" x14ac:dyDescent="0.2">
      <c r="A56" s="249" t="s">
        <v>256</v>
      </c>
      <c r="B56" s="250"/>
      <c r="C56" s="250"/>
      <c r="D56" s="250"/>
      <c r="E56" s="250"/>
      <c r="F56" s="251"/>
      <c r="G56" s="26">
        <v>47</v>
      </c>
      <c r="H56" s="48">
        <v>0</v>
      </c>
      <c r="I56" s="48">
        <v>0</v>
      </c>
    </row>
    <row r="57" spans="1:9" ht="26.45" customHeight="1" x14ac:dyDescent="0.2">
      <c r="A57" s="252" t="s">
        <v>257</v>
      </c>
      <c r="B57" s="253"/>
      <c r="C57" s="253"/>
      <c r="D57" s="253"/>
      <c r="E57" s="253"/>
      <c r="F57" s="254"/>
      <c r="G57" s="25">
        <v>48</v>
      </c>
      <c r="H57" s="49">
        <f>H27+H42+H55+H56</f>
        <v>-150980978</v>
      </c>
      <c r="I57" s="49">
        <f>I27+I42+I55+I56</f>
        <v>-64185681</v>
      </c>
    </row>
    <row r="58" spans="1:9" x14ac:dyDescent="0.2">
      <c r="A58" s="255" t="s">
        <v>258</v>
      </c>
      <c r="B58" s="256"/>
      <c r="C58" s="256"/>
      <c r="D58" s="256"/>
      <c r="E58" s="256"/>
      <c r="F58" s="257"/>
      <c r="G58" s="26">
        <v>49</v>
      </c>
      <c r="H58" s="48">
        <v>362082117</v>
      </c>
      <c r="I58" s="48">
        <v>211105566</v>
      </c>
    </row>
    <row r="59" spans="1:9" ht="31.15" customHeight="1" x14ac:dyDescent="0.2">
      <c r="A59" s="240" t="s">
        <v>259</v>
      </c>
      <c r="B59" s="241"/>
      <c r="C59" s="241"/>
      <c r="D59" s="241"/>
      <c r="E59" s="241"/>
      <c r="F59" s="242"/>
      <c r="G59" s="27">
        <v>50</v>
      </c>
      <c r="H59" s="50">
        <f>H57+H58</f>
        <v>211101139</v>
      </c>
      <c r="I59" s="50">
        <f>I57+I58</f>
        <v>146919885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sqref="H50:I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468</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464</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52">
        <v>0</v>
      </c>
      <c r="I8" s="52">
        <v>0</v>
      </c>
    </row>
    <row r="9" spans="1:9" x14ac:dyDescent="0.2">
      <c r="A9" s="281" t="s">
        <v>262</v>
      </c>
      <c r="B9" s="281"/>
      <c r="C9" s="281"/>
      <c r="D9" s="281"/>
      <c r="E9" s="281"/>
      <c r="F9" s="281"/>
      <c r="G9" s="30">
        <v>2</v>
      </c>
      <c r="H9" s="53">
        <v>0</v>
      </c>
      <c r="I9" s="53">
        <v>0</v>
      </c>
    </row>
    <row r="10" spans="1:9" x14ac:dyDescent="0.2">
      <c r="A10" s="281" t="s">
        <v>263</v>
      </c>
      <c r="B10" s="281"/>
      <c r="C10" s="281"/>
      <c r="D10" s="281"/>
      <c r="E10" s="281"/>
      <c r="F10" s="281"/>
      <c r="G10" s="30">
        <v>3</v>
      </c>
      <c r="H10" s="53">
        <v>0</v>
      </c>
      <c r="I10" s="53">
        <v>0</v>
      </c>
    </row>
    <row r="11" spans="1:9" x14ac:dyDescent="0.2">
      <c r="A11" s="281" t="s">
        <v>264</v>
      </c>
      <c r="B11" s="281"/>
      <c r="C11" s="281"/>
      <c r="D11" s="281"/>
      <c r="E11" s="281"/>
      <c r="F11" s="281"/>
      <c r="G11" s="30">
        <v>4</v>
      </c>
      <c r="H11" s="53">
        <v>0</v>
      </c>
      <c r="I11" s="53">
        <v>0</v>
      </c>
    </row>
    <row r="12" spans="1:9" x14ac:dyDescent="0.2">
      <c r="A12" s="281" t="s">
        <v>265</v>
      </c>
      <c r="B12" s="281"/>
      <c r="C12" s="281"/>
      <c r="D12" s="281"/>
      <c r="E12" s="281"/>
      <c r="F12" s="281"/>
      <c r="G12" s="30">
        <v>5</v>
      </c>
      <c r="H12" s="53">
        <v>0</v>
      </c>
      <c r="I12" s="53">
        <v>0</v>
      </c>
    </row>
    <row r="13" spans="1:9" x14ac:dyDescent="0.2">
      <c r="A13" s="281" t="s">
        <v>266</v>
      </c>
      <c r="B13" s="281"/>
      <c r="C13" s="281"/>
      <c r="D13" s="281"/>
      <c r="E13" s="281"/>
      <c r="F13" s="281"/>
      <c r="G13" s="30">
        <v>6</v>
      </c>
      <c r="H13" s="53">
        <v>0</v>
      </c>
      <c r="I13" s="53">
        <v>0</v>
      </c>
    </row>
    <row r="14" spans="1:9" x14ac:dyDescent="0.2">
      <c r="A14" s="281" t="s">
        <v>267</v>
      </c>
      <c r="B14" s="281"/>
      <c r="C14" s="281"/>
      <c r="D14" s="281"/>
      <c r="E14" s="281"/>
      <c r="F14" s="281"/>
      <c r="G14" s="30">
        <v>7</v>
      </c>
      <c r="H14" s="53">
        <v>0</v>
      </c>
      <c r="I14" s="53">
        <v>0</v>
      </c>
    </row>
    <row r="15" spans="1:9" x14ac:dyDescent="0.2">
      <c r="A15" s="281" t="s">
        <v>268</v>
      </c>
      <c r="B15" s="281"/>
      <c r="C15" s="281"/>
      <c r="D15" s="281"/>
      <c r="E15" s="281"/>
      <c r="F15" s="281"/>
      <c r="G15" s="30">
        <v>8</v>
      </c>
      <c r="H15" s="53">
        <v>0</v>
      </c>
      <c r="I15" s="53">
        <v>0</v>
      </c>
    </row>
    <row r="16" spans="1:9" x14ac:dyDescent="0.2">
      <c r="A16" s="279" t="s">
        <v>269</v>
      </c>
      <c r="B16" s="279"/>
      <c r="C16" s="279"/>
      <c r="D16" s="279"/>
      <c r="E16" s="279"/>
      <c r="F16" s="279"/>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52">
        <v>0</v>
      </c>
      <c r="I21" s="52">
        <v>0</v>
      </c>
    </row>
    <row r="22" spans="1:9" x14ac:dyDescent="0.2">
      <c r="A22" s="281" t="s">
        <v>274</v>
      </c>
      <c r="B22" s="281"/>
      <c r="C22" s="281"/>
      <c r="D22" s="281"/>
      <c r="E22" s="281"/>
      <c r="F22" s="281"/>
      <c r="G22" s="30">
        <v>14</v>
      </c>
      <c r="H22" s="53">
        <v>0</v>
      </c>
      <c r="I22" s="53">
        <v>0</v>
      </c>
    </row>
    <row r="23" spans="1:9" x14ac:dyDescent="0.2">
      <c r="A23" s="281" t="s">
        <v>275</v>
      </c>
      <c r="B23" s="281"/>
      <c r="C23" s="281"/>
      <c r="D23" s="281"/>
      <c r="E23" s="281"/>
      <c r="F23" s="281"/>
      <c r="G23" s="30">
        <v>15</v>
      </c>
      <c r="H23" s="53">
        <v>0</v>
      </c>
      <c r="I23" s="53">
        <v>0</v>
      </c>
    </row>
    <row r="24" spans="1:9" x14ac:dyDescent="0.2">
      <c r="A24" s="281" t="s">
        <v>276</v>
      </c>
      <c r="B24" s="281"/>
      <c r="C24" s="281"/>
      <c r="D24" s="281"/>
      <c r="E24" s="281"/>
      <c r="F24" s="281"/>
      <c r="G24" s="30">
        <v>16</v>
      </c>
      <c r="H24" s="53">
        <v>0</v>
      </c>
      <c r="I24" s="53">
        <v>0</v>
      </c>
    </row>
    <row r="25" spans="1:9" x14ac:dyDescent="0.2">
      <c r="A25" s="281" t="s">
        <v>277</v>
      </c>
      <c r="B25" s="281"/>
      <c r="C25" s="281"/>
      <c r="D25" s="281"/>
      <c r="E25" s="281"/>
      <c r="F25" s="281"/>
      <c r="G25" s="30">
        <v>17</v>
      </c>
      <c r="H25" s="53">
        <v>0</v>
      </c>
      <c r="I25" s="53">
        <v>0</v>
      </c>
    </row>
    <row r="26" spans="1:9" x14ac:dyDescent="0.2">
      <c r="A26" s="281" t="s">
        <v>278</v>
      </c>
      <c r="B26" s="281"/>
      <c r="C26" s="281"/>
      <c r="D26" s="281"/>
      <c r="E26" s="281"/>
      <c r="F26" s="281"/>
      <c r="G26" s="30">
        <v>18</v>
      </c>
      <c r="H26" s="53">
        <v>0</v>
      </c>
      <c r="I26" s="53">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52">
        <v>0</v>
      </c>
      <c r="I36" s="52">
        <v>0</v>
      </c>
    </row>
    <row r="37" spans="1:9" ht="25.15" customHeight="1" x14ac:dyDescent="0.2">
      <c r="A37" s="278" t="s">
        <v>288</v>
      </c>
      <c r="B37" s="278"/>
      <c r="C37" s="278"/>
      <c r="D37" s="278"/>
      <c r="E37" s="278"/>
      <c r="F37" s="278"/>
      <c r="G37" s="30">
        <v>28</v>
      </c>
      <c r="H37" s="53">
        <v>0</v>
      </c>
      <c r="I37" s="53">
        <v>0</v>
      </c>
    </row>
    <row r="38" spans="1:9" x14ac:dyDescent="0.2">
      <c r="A38" s="278" t="s">
        <v>289</v>
      </c>
      <c r="B38" s="278"/>
      <c r="C38" s="278"/>
      <c r="D38" s="278"/>
      <c r="E38" s="278"/>
      <c r="F38" s="278"/>
      <c r="G38" s="30">
        <v>29</v>
      </c>
      <c r="H38" s="53">
        <v>0</v>
      </c>
      <c r="I38" s="53">
        <v>0</v>
      </c>
    </row>
    <row r="39" spans="1:9" x14ac:dyDescent="0.2">
      <c r="A39" s="278" t="s">
        <v>290</v>
      </c>
      <c r="B39" s="278"/>
      <c r="C39" s="278"/>
      <c r="D39" s="278"/>
      <c r="E39" s="278"/>
      <c r="F39" s="278"/>
      <c r="G39" s="30">
        <v>30</v>
      </c>
      <c r="H39" s="53">
        <v>0</v>
      </c>
      <c r="I39" s="53">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8" t="s">
        <v>292</v>
      </c>
      <c r="B41" s="278"/>
      <c r="C41" s="278"/>
      <c r="D41" s="278"/>
      <c r="E41" s="278"/>
      <c r="F41" s="278"/>
      <c r="G41" s="30">
        <v>32</v>
      </c>
      <c r="H41" s="53">
        <v>0</v>
      </c>
      <c r="I41" s="53">
        <v>0</v>
      </c>
    </row>
    <row r="42" spans="1:9" x14ac:dyDescent="0.2">
      <c r="A42" s="278" t="s">
        <v>293</v>
      </c>
      <c r="B42" s="278"/>
      <c r="C42" s="278"/>
      <c r="D42" s="278"/>
      <c r="E42" s="278"/>
      <c r="F42" s="278"/>
      <c r="G42" s="30">
        <v>33</v>
      </c>
      <c r="H42" s="53">
        <v>0</v>
      </c>
      <c r="I42" s="53">
        <v>0</v>
      </c>
    </row>
    <row r="43" spans="1:9" x14ac:dyDescent="0.2">
      <c r="A43" s="278" t="s">
        <v>294</v>
      </c>
      <c r="B43" s="278"/>
      <c r="C43" s="278"/>
      <c r="D43" s="278"/>
      <c r="E43" s="278"/>
      <c r="F43" s="278"/>
      <c r="G43" s="30">
        <v>34</v>
      </c>
      <c r="H43" s="53">
        <v>0</v>
      </c>
      <c r="I43" s="53">
        <v>0</v>
      </c>
    </row>
    <row r="44" spans="1:9" ht="21" customHeight="1" x14ac:dyDescent="0.2">
      <c r="A44" s="278" t="s">
        <v>295</v>
      </c>
      <c r="B44" s="278"/>
      <c r="C44" s="278"/>
      <c r="D44" s="278"/>
      <c r="E44" s="278"/>
      <c r="F44" s="278"/>
      <c r="G44" s="30">
        <v>35</v>
      </c>
      <c r="H44" s="53">
        <v>0</v>
      </c>
      <c r="I44" s="53">
        <v>0</v>
      </c>
    </row>
    <row r="45" spans="1:9" x14ac:dyDescent="0.2">
      <c r="A45" s="278" t="s">
        <v>296</v>
      </c>
      <c r="B45" s="278"/>
      <c r="C45" s="278"/>
      <c r="D45" s="278"/>
      <c r="E45" s="278"/>
      <c r="F45" s="278"/>
      <c r="G45" s="30">
        <v>36</v>
      </c>
      <c r="H45" s="53">
        <v>0</v>
      </c>
      <c r="I45" s="53">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0" t="s">
        <v>298</v>
      </c>
      <c r="B47" s="280"/>
      <c r="C47" s="280"/>
      <c r="D47" s="280"/>
      <c r="E47" s="280"/>
      <c r="F47" s="280"/>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80" t="s">
        <v>300</v>
      </c>
      <c r="B49" s="280"/>
      <c r="C49" s="280"/>
      <c r="D49" s="280"/>
      <c r="E49" s="280"/>
      <c r="F49" s="280"/>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activeCell="H19" sqref="H19"/>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6"/>
    </row>
    <row r="2" spans="1:23" ht="15.75" x14ac:dyDescent="0.2">
      <c r="A2" s="2"/>
      <c r="B2" s="3"/>
      <c r="C2" s="310" t="s">
        <v>303</v>
      </c>
      <c r="D2" s="310"/>
      <c r="E2" s="10">
        <v>43466</v>
      </c>
      <c r="F2" s="4" t="s">
        <v>0</v>
      </c>
      <c r="G2" s="10">
        <v>43646</v>
      </c>
      <c r="H2" s="58"/>
      <c r="I2" s="58"/>
      <c r="J2" s="58"/>
      <c r="K2" s="59"/>
      <c r="V2" s="60"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1" t="s">
        <v>375</v>
      </c>
      <c r="B10" s="311"/>
      <c r="C10" s="311"/>
      <c r="D10" s="311"/>
      <c r="E10" s="311"/>
      <c r="F10" s="311"/>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90" t="s">
        <v>326</v>
      </c>
      <c r="B12" s="290"/>
      <c r="C12" s="290"/>
      <c r="D12" s="290"/>
      <c r="E12" s="290"/>
      <c r="F12" s="290"/>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90" t="s">
        <v>339</v>
      </c>
      <c r="B25" s="290"/>
      <c r="C25" s="290"/>
      <c r="D25" s="290"/>
      <c r="E25" s="290"/>
      <c r="F25" s="290"/>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8" t="s">
        <v>376</v>
      </c>
      <c r="B29" s="298"/>
      <c r="C29" s="298"/>
      <c r="D29" s="298"/>
      <c r="E29" s="298"/>
      <c r="F29" s="298"/>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295" t="s">
        <v>346</v>
      </c>
      <c r="B33" s="295"/>
      <c r="C33" s="295"/>
      <c r="D33" s="295"/>
      <c r="E33" s="295"/>
      <c r="F33" s="295"/>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7" t="s">
        <v>378</v>
      </c>
      <c r="B38" s="297"/>
      <c r="C38" s="297"/>
      <c r="D38" s="297"/>
      <c r="E38" s="297"/>
      <c r="F38" s="297"/>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140049109</v>
      </c>
      <c r="U39" s="69">
        <f t="shared" ref="U39:U56" si="12">H39+I39+J39+K39-L39+M39+N39+O39+P39+Q39+R39+S39+T39</f>
        <v>140049109</v>
      </c>
      <c r="V39" s="65">
        <v>2532470</v>
      </c>
      <c r="W39" s="69">
        <f t="shared" ref="W39:W56" si="13">U39+V39</f>
        <v>142581579</v>
      </c>
    </row>
    <row r="40" spans="1:23" x14ac:dyDescent="0.2">
      <c r="A40" s="290" t="s">
        <v>326</v>
      </c>
      <c r="B40" s="290"/>
      <c r="C40" s="290"/>
      <c r="D40" s="290"/>
      <c r="E40" s="290"/>
      <c r="F40" s="290"/>
      <c r="G40" s="6">
        <v>32</v>
      </c>
      <c r="H40" s="67">
        <v>0</v>
      </c>
      <c r="I40" s="67">
        <v>0</v>
      </c>
      <c r="J40" s="67">
        <v>0</v>
      </c>
      <c r="K40" s="67">
        <v>0</v>
      </c>
      <c r="L40" s="67">
        <v>0</v>
      </c>
      <c r="M40" s="67">
        <v>0</v>
      </c>
      <c r="N40" s="65">
        <f>-3983690</f>
        <v>-3983690</v>
      </c>
      <c r="O40" s="67">
        <v>0</v>
      </c>
      <c r="P40" s="67">
        <v>0</v>
      </c>
      <c r="Q40" s="67">
        <v>0</v>
      </c>
      <c r="R40" s="67">
        <v>0</v>
      </c>
      <c r="S40" s="67">
        <v>0</v>
      </c>
      <c r="T40" s="67">
        <v>0</v>
      </c>
      <c r="U40" s="69">
        <f t="shared" si="12"/>
        <v>-3983690</v>
      </c>
      <c r="V40" s="65">
        <v>-297142</v>
      </c>
      <c r="W40" s="69">
        <f t="shared" si="13"/>
        <v>-4280832</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-2611022</v>
      </c>
      <c r="J49" s="65">
        <v>0</v>
      </c>
      <c r="K49" s="65">
        <v>0</v>
      </c>
      <c r="L49" s="65">
        <v>0</v>
      </c>
      <c r="M49" s="65">
        <v>0</v>
      </c>
      <c r="N49" s="65">
        <v>0</v>
      </c>
      <c r="O49" s="65">
        <v>0</v>
      </c>
      <c r="P49" s="65">
        <v>0</v>
      </c>
      <c r="Q49" s="65">
        <v>0</v>
      </c>
      <c r="R49" s="65">
        <v>0</v>
      </c>
      <c r="S49" s="65">
        <v>0</v>
      </c>
      <c r="T49" s="65">
        <v>0</v>
      </c>
      <c r="U49" s="69">
        <f>H49+I49+J49+K49-L49+M49+N49+O49+P49+Q49+R49+S49+T49</f>
        <v>-2611022</v>
      </c>
      <c r="V49" s="65">
        <v>0</v>
      </c>
      <c r="W49" s="69">
        <f t="shared" si="13"/>
        <v>-2611022</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-4834310</v>
      </c>
      <c r="M53" s="65">
        <v>0</v>
      </c>
      <c r="N53" s="65">
        <v>0</v>
      </c>
      <c r="O53" s="65">
        <v>0</v>
      </c>
      <c r="P53" s="65">
        <v>0</v>
      </c>
      <c r="Q53" s="65">
        <v>0</v>
      </c>
      <c r="R53" s="65">
        <v>0</v>
      </c>
      <c r="S53" s="65">
        <v>-62885052</v>
      </c>
      <c r="T53" s="65">
        <v>0</v>
      </c>
      <c r="U53" s="69">
        <f t="shared" si="12"/>
        <v>-58050742</v>
      </c>
      <c r="V53" s="65">
        <v>0</v>
      </c>
      <c r="W53" s="69">
        <f t="shared" si="13"/>
        <v>-58050742</v>
      </c>
    </row>
    <row r="54" spans="1:23" x14ac:dyDescent="0.2">
      <c r="A54" s="290" t="s">
        <v>340</v>
      </c>
      <c r="B54" s="290"/>
      <c r="C54" s="290"/>
      <c r="D54" s="290"/>
      <c r="E54" s="290"/>
      <c r="F54" s="290"/>
      <c r="G54" s="6">
        <v>46</v>
      </c>
      <c r="H54" s="65">
        <v>0</v>
      </c>
      <c r="I54" s="65">
        <v>0</v>
      </c>
      <c r="J54" s="65">
        <v>0</v>
      </c>
      <c r="K54" s="65">
        <v>0</v>
      </c>
      <c r="L54" s="65">
        <v>0</v>
      </c>
      <c r="M54" s="65">
        <v>0</v>
      </c>
      <c r="N54" s="65">
        <v>145042</v>
      </c>
      <c r="O54" s="65">
        <v>0</v>
      </c>
      <c r="P54" s="65">
        <v>0</v>
      </c>
      <c r="Q54" s="65">
        <v>0</v>
      </c>
      <c r="R54" s="65">
        <v>0</v>
      </c>
      <c r="S54" s="65">
        <v>0</v>
      </c>
      <c r="T54" s="65">
        <v>0</v>
      </c>
      <c r="U54" s="69">
        <f t="shared" si="12"/>
        <v>145042</v>
      </c>
      <c r="V54" s="65">
        <v>0</v>
      </c>
      <c r="W54" s="69">
        <f t="shared" si="13"/>
        <v>145042</v>
      </c>
    </row>
    <row r="55" spans="1:23" x14ac:dyDescent="0.2">
      <c r="A55" s="290" t="s">
        <v>341</v>
      </c>
      <c r="B55" s="290"/>
      <c r="C55" s="290"/>
      <c r="D55" s="290"/>
      <c r="E55" s="290"/>
      <c r="F55" s="290"/>
      <c r="G55" s="6">
        <v>47</v>
      </c>
      <c r="H55" s="65">
        <v>0</v>
      </c>
      <c r="I55" s="65">
        <v>0</v>
      </c>
      <c r="J55" s="65">
        <v>7912926</v>
      </c>
      <c r="K55" s="65">
        <v>0</v>
      </c>
      <c r="L55" s="65">
        <v>0</v>
      </c>
      <c r="M55" s="65">
        <v>2255860</v>
      </c>
      <c r="N55" s="65">
        <v>44234823</v>
      </c>
      <c r="O55" s="65">
        <v>0</v>
      </c>
      <c r="P55" s="65">
        <v>0</v>
      </c>
      <c r="Q55" s="65">
        <v>0</v>
      </c>
      <c r="R55" s="65">
        <v>0</v>
      </c>
      <c r="S55" s="65">
        <v>-54403609</v>
      </c>
      <c r="T55" s="65">
        <v>0</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1" t="s">
        <v>379</v>
      </c>
      <c r="B57" s="291"/>
      <c r="C57" s="291"/>
      <c r="D57" s="291"/>
      <c r="E57" s="291"/>
      <c r="F57" s="291"/>
      <c r="G57" s="9">
        <v>49</v>
      </c>
      <c r="H57" s="70">
        <f>SUM(H38:H56)</f>
        <v>1566400660</v>
      </c>
      <c r="I57" s="70">
        <f t="shared" ref="I57:W57" si="14">SUM(I38:I56)</f>
        <v>177081803</v>
      </c>
      <c r="J57" s="70">
        <f t="shared" si="14"/>
        <v>66357910</v>
      </c>
      <c r="K57" s="70">
        <f t="shared" si="14"/>
        <v>147604502</v>
      </c>
      <c r="L57" s="70">
        <f t="shared" si="14"/>
        <v>49375153</v>
      </c>
      <c r="M57" s="70">
        <f t="shared" si="14"/>
        <v>64045812</v>
      </c>
      <c r="N57" s="70">
        <f t="shared" si="14"/>
        <v>569406307</v>
      </c>
      <c r="O57" s="70">
        <f t="shared" si="14"/>
        <v>0</v>
      </c>
      <c r="P57" s="70">
        <f t="shared" si="14"/>
        <v>0</v>
      </c>
      <c r="Q57" s="70">
        <f t="shared" si="14"/>
        <v>0</v>
      </c>
      <c r="R57" s="70">
        <f t="shared" si="14"/>
        <v>0</v>
      </c>
      <c r="S57" s="70">
        <f t="shared" si="14"/>
        <v>399314707</v>
      </c>
      <c r="T57" s="70">
        <f t="shared" si="14"/>
        <v>140049109</v>
      </c>
      <c r="U57" s="70">
        <f t="shared" si="14"/>
        <v>3080885657</v>
      </c>
      <c r="V57" s="70">
        <f t="shared" si="14"/>
        <v>44604254</v>
      </c>
      <c r="W57" s="70">
        <f t="shared" si="14"/>
        <v>3125489911</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-3983690</v>
      </c>
      <c r="O59" s="69">
        <f t="shared" si="15"/>
        <v>0</v>
      </c>
      <c r="P59" s="69">
        <f t="shared" si="15"/>
        <v>0</v>
      </c>
      <c r="Q59" s="69">
        <f t="shared" si="15"/>
        <v>0</v>
      </c>
      <c r="R59" s="69">
        <f t="shared" si="15"/>
        <v>0</v>
      </c>
      <c r="S59" s="69">
        <f t="shared" si="15"/>
        <v>0</v>
      </c>
      <c r="T59" s="69">
        <f t="shared" si="15"/>
        <v>0</v>
      </c>
      <c r="U59" s="69">
        <f t="shared" si="15"/>
        <v>-3983690</v>
      </c>
      <c r="V59" s="69">
        <f t="shared" si="15"/>
        <v>-297142</v>
      </c>
      <c r="W59" s="69">
        <f t="shared" si="15"/>
        <v>-4280832</v>
      </c>
    </row>
    <row r="60" spans="1:23" ht="27.75" customHeight="1" x14ac:dyDescent="0.2">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-3983690</v>
      </c>
      <c r="O60" s="69">
        <f t="shared" si="16"/>
        <v>0</v>
      </c>
      <c r="P60" s="69">
        <f t="shared" si="16"/>
        <v>0</v>
      </c>
      <c r="Q60" s="69">
        <f t="shared" si="16"/>
        <v>0</v>
      </c>
      <c r="R60" s="69">
        <f t="shared" si="16"/>
        <v>0</v>
      </c>
      <c r="S60" s="69">
        <f t="shared" si="16"/>
        <v>0</v>
      </c>
      <c r="T60" s="69">
        <f t="shared" si="16"/>
        <v>140049109</v>
      </c>
      <c r="U60" s="69">
        <f t="shared" si="16"/>
        <v>136065419</v>
      </c>
      <c r="V60" s="69">
        <f t="shared" si="16"/>
        <v>2235328</v>
      </c>
      <c r="W60" s="69">
        <f t="shared" si="16"/>
        <v>138300747</v>
      </c>
    </row>
    <row r="61" spans="1:23" ht="29.25" customHeight="1" x14ac:dyDescent="0.2">
      <c r="A61" s="289" t="s">
        <v>354</v>
      </c>
      <c r="B61" s="289"/>
      <c r="C61" s="289"/>
      <c r="D61" s="289"/>
      <c r="E61" s="289"/>
      <c r="F61" s="289"/>
      <c r="G61" s="9">
        <v>52</v>
      </c>
      <c r="H61" s="70">
        <f>SUM(H49:H56)</f>
        <v>0</v>
      </c>
      <c r="I61" s="70">
        <f t="shared" ref="I61:W61" si="17">SUM(I49:I56)</f>
        <v>-2611022</v>
      </c>
      <c r="J61" s="70">
        <f t="shared" si="17"/>
        <v>7912926</v>
      </c>
      <c r="K61" s="70">
        <f t="shared" si="17"/>
        <v>0</v>
      </c>
      <c r="L61" s="70">
        <f t="shared" si="17"/>
        <v>-4834310</v>
      </c>
      <c r="M61" s="70">
        <f t="shared" si="17"/>
        <v>2255860</v>
      </c>
      <c r="N61" s="70">
        <f t="shared" si="17"/>
        <v>44379865</v>
      </c>
      <c r="O61" s="70">
        <f t="shared" si="17"/>
        <v>0</v>
      </c>
      <c r="P61" s="70">
        <f t="shared" si="17"/>
        <v>0</v>
      </c>
      <c r="Q61" s="70">
        <f t="shared" si="17"/>
        <v>0</v>
      </c>
      <c r="R61" s="70">
        <f t="shared" si="17"/>
        <v>0</v>
      </c>
      <c r="S61" s="70">
        <f t="shared" si="17"/>
        <v>-117288661</v>
      </c>
      <c r="T61" s="70">
        <f t="shared" si="17"/>
        <v>0</v>
      </c>
      <c r="U61" s="70">
        <f t="shared" si="17"/>
        <v>-60516722</v>
      </c>
      <c r="V61" s="70">
        <f t="shared" si="17"/>
        <v>0</v>
      </c>
      <c r="W61" s="70">
        <f t="shared" si="17"/>
        <v>-60516722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8" t="s">
        <v>469</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ht="32.25" customHeight="1"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ht="50.25" customHeight="1"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ht="33.75" customHeight="1" x14ac:dyDescent="0.2">
      <c r="A36" s="319"/>
      <c r="B36" s="319"/>
      <c r="C36" s="319"/>
      <c r="D36" s="319"/>
      <c r="E36" s="319"/>
      <c r="F36" s="319"/>
      <c r="G36" s="319"/>
      <c r="H36" s="319"/>
      <c r="I36" s="319"/>
    </row>
    <row r="37" spans="1:9" ht="33.75" customHeight="1"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5.75" customHeight="1"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22baa3bd-a2fa-4ea9-9ebb-3a9c6a55952b"/>
    <ds:schemaRef ds:uri="http://purl.org/dc/term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2019-07-17T10:43:44Z</cp:lastPrinted>
  <dcterms:created xsi:type="dcterms:W3CDTF">2008-10-17T11:51:54Z</dcterms:created>
  <dcterms:modified xsi:type="dcterms:W3CDTF">2019-07-18T13:36:46Z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