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60" windowHeight="7680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 " sheetId="22" r:id="rId6"/>
  </sheets>
  <definedNames>
    <definedName name="_xlnm.Print_Area" localSheetId="5">'Bilješke '!$A$1:$K$16</definedName>
    <definedName name="_xlnm.Print_Area" localSheetId="0">'OPĆI PODACI'!$A$1:$I$63</definedName>
    <definedName name="_xlnm.Print_Area" localSheetId="4">PK!$A$1:$K$25</definedName>
    <definedName name="_xlnm.Print_Area" localSheetId="2">RDG!$A$1:$M$71</definedName>
    <definedName name="_xlnm.Print_Titles" localSheetId="1">Bilanca!$4:$5</definedName>
  </definedNames>
  <calcPr calcId="152511" fullCalcOnLoad="1"/>
</workbook>
</file>

<file path=xl/calcChain.xml><?xml version="1.0" encoding="utf-8"?>
<calcChain xmlns="http://schemas.openxmlformats.org/spreadsheetml/2006/main">
  <c r="K30" i="20" l="1"/>
  <c r="J39" i="20"/>
  <c r="K39" i="20"/>
  <c r="K44" i="20" s="1"/>
  <c r="J63" i="19"/>
  <c r="J56" i="19" s="1"/>
  <c r="J40" i="19" s="1"/>
  <c r="J47" i="19"/>
  <c r="K22" i="18"/>
  <c r="K33" i="18"/>
  <c r="K27" i="18"/>
  <c r="K42" i="18" s="1"/>
  <c r="K16" i="18"/>
  <c r="K12" i="18"/>
  <c r="K10" i="18"/>
  <c r="K43" i="18"/>
  <c r="K46" i="18" s="1"/>
  <c r="K7" i="18"/>
  <c r="L16" i="18"/>
  <c r="J7" i="18"/>
  <c r="K31" i="20"/>
  <c r="K27" i="20"/>
  <c r="K33" i="20" s="1"/>
  <c r="K18" i="20"/>
  <c r="K13" i="20"/>
  <c r="J21" i="17"/>
  <c r="J14" i="17"/>
  <c r="K14" i="17"/>
  <c r="J44" i="20"/>
  <c r="J46" i="20"/>
  <c r="K38" i="20"/>
  <c r="J38" i="20"/>
  <c r="J45" i="20" s="1"/>
  <c r="J31" i="20"/>
  <c r="J33" i="20" s="1"/>
  <c r="J27" i="20"/>
  <c r="J18" i="20"/>
  <c r="J19" i="20" s="1"/>
  <c r="J13" i="20"/>
  <c r="M57" i="18"/>
  <c r="M66" i="18"/>
  <c r="L57" i="18"/>
  <c r="K57" i="18"/>
  <c r="K66" i="18"/>
  <c r="K67" i="18"/>
  <c r="K70" i="18" s="1"/>
  <c r="J57" i="18"/>
  <c r="J66" i="18" s="1"/>
  <c r="J67" i="18" s="1"/>
  <c r="J70" i="18" s="1"/>
  <c r="M33" i="18"/>
  <c r="L33" i="18"/>
  <c r="J33" i="18"/>
  <c r="M27" i="18"/>
  <c r="L27" i="18"/>
  <c r="L42" i="18" s="1"/>
  <c r="J27" i="18"/>
  <c r="J42" i="18"/>
  <c r="M22" i="18"/>
  <c r="L22" i="18"/>
  <c r="J22" i="18"/>
  <c r="M16" i="18"/>
  <c r="J16" i="18"/>
  <c r="M12" i="18"/>
  <c r="M10" i="18" s="1"/>
  <c r="M43" i="18" s="1"/>
  <c r="L12" i="18"/>
  <c r="L10" i="18"/>
  <c r="L43" i="18" s="1"/>
  <c r="J12" i="18"/>
  <c r="M7" i="18"/>
  <c r="M42" i="18" s="1"/>
  <c r="L7" i="18"/>
  <c r="K100" i="19"/>
  <c r="K90" i="19"/>
  <c r="K86" i="19"/>
  <c r="K82" i="19"/>
  <c r="K69" i="19"/>
  <c r="K114" i="19"/>
  <c r="K79" i="19"/>
  <c r="K72" i="19"/>
  <c r="K49" i="19"/>
  <c r="K41" i="19"/>
  <c r="K40" i="19" s="1"/>
  <c r="K35" i="19"/>
  <c r="K26" i="19"/>
  <c r="K16" i="19"/>
  <c r="K8" i="19" s="1"/>
  <c r="K9" i="19"/>
  <c r="J72" i="19"/>
  <c r="J69" i="19" s="1"/>
  <c r="J114" i="19" s="1"/>
  <c r="J79" i="19"/>
  <c r="J82" i="19"/>
  <c r="J86" i="19"/>
  <c r="J90" i="19"/>
  <c r="J100" i="19"/>
  <c r="J9" i="19"/>
  <c r="J8" i="19" s="1"/>
  <c r="J16" i="19"/>
  <c r="J26" i="19"/>
  <c r="J35" i="19"/>
  <c r="J41" i="19"/>
  <c r="J49" i="19"/>
  <c r="K56" i="19"/>
  <c r="L66" i="18"/>
  <c r="L67" i="18"/>
  <c r="L70" i="18"/>
  <c r="J10" i="18"/>
  <c r="J43" i="18" s="1"/>
  <c r="K19" i="20"/>
  <c r="K20" i="20"/>
  <c r="K44" i="18" l="1"/>
  <c r="K48" i="18" s="1"/>
  <c r="K45" i="18"/>
  <c r="J46" i="18"/>
  <c r="J44" i="18"/>
  <c r="J48" i="18" s="1"/>
  <c r="J45" i="18"/>
  <c r="M45" i="18"/>
  <c r="M44" i="18"/>
  <c r="M48" i="18" s="1"/>
  <c r="L45" i="18"/>
  <c r="L44" i="18"/>
  <c r="L48" i="18" s="1"/>
  <c r="K46" i="20"/>
  <c r="K45" i="20"/>
  <c r="K48" i="20"/>
  <c r="J66" i="19"/>
  <c r="K66" i="19"/>
  <c r="L46" i="18"/>
  <c r="K51" i="20"/>
  <c r="J20" i="20"/>
  <c r="J32" i="20"/>
  <c r="J47" i="20" s="1"/>
  <c r="K32" i="20"/>
  <c r="K47" i="20" s="1"/>
  <c r="M49" i="18" l="1"/>
  <c r="M56" i="18"/>
  <c r="M67" i="18" s="1"/>
  <c r="M70" i="18" s="1"/>
  <c r="K50" i="20"/>
  <c r="K52" i="20" s="1"/>
  <c r="J50" i="20"/>
  <c r="L49" i="18"/>
  <c r="L50" i="18"/>
  <c r="K50" i="18"/>
  <c r="K49" i="18"/>
  <c r="J51" i="20"/>
  <c r="J48" i="20"/>
  <c r="J50" i="18"/>
  <c r="J49" i="18"/>
  <c r="J52" i="20" l="1"/>
</calcChain>
</file>

<file path=xl/sharedStrings.xml><?xml version="1.0" encoding="utf-8"?>
<sst xmlns="http://schemas.openxmlformats.org/spreadsheetml/2006/main" count="358" uniqueCount="325">
  <si>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</si>
  <si>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</si>
  <si>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</si>
  <si>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</si>
  <si>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</si>
  <si>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</si>
  <si>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</si>
  <si>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</si>
  <si>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</si>
  <si>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</si>
  <si>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</si>
  <si>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</si>
  <si>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</si>
  <si>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</si>
  <si>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</si>
  <si>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</si>
  <si>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</si>
  <si>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</si>
  <si>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</si>
  <si>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</si>
  <si>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</si>
  <si>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</si>
  <si>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</si>
  <si>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</si>
  <si>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</si>
  <si>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</si>
  <si>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</si>
  <si>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</si>
  <si>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</si>
  <si>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</si>
  <si>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</si>
  <si>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</si>
  <si>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</si>
  <si>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</si>
  <si>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</si>
  <si>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</si>
  <si>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</si>
  <si>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</si>
  <si>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</si>
  <si>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</si>
  <si>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</si>
  <si>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</si>
  <si>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</si>
  <si>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</si>
  <si>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</si>
  <si>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</si>
  <si>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</si>
  <si>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</si>
  <si>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</si>
  <si>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</si>
  <si>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</si>
  <si>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</si>
  <si>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</si>
  <si>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</si>
  <si>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</si>
  <si>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</si>
  <si>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</si>
  <si>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</si>
  <si>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</si>
  <si>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</si>
  <si>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</si>
  <si>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</si>
  <si>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</si>
  <si>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</si>
  <si>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</si>
  <si>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</si>
  <si>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</si>
  <si>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</si>
  <si>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</si>
  <si>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</si>
  <si>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</si>
  <si>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</si>
  <si>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</si>
  <si>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</si>
  <si>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</si>
  <si>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</si>
  <si>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</si>
  <si>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</si>
  <si>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</si>
  <si>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</si>
  <si>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</si>
  <si>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</si>
  <si>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</si>
  <si>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</si>
  <si>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</si>
  <si>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</si>
  <si>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</si>
  <si>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</si>
  <si>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</si>
  <si>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</si>
  <si>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</si>
  <si>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</si>
  <si>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</si>
  <si>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</si>
  <si>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</si>
  <si>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</si>
  <si>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</si>
  <si>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</si>
  <si>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</si>
  <si>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</si>
  <si>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</si>
  <si>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</si>
  <si>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</si>
  <si>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</si>
  <si>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</si>
  <si>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</si>
  <si>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</si>
  <si>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</si>
  <si>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</si>
  <si>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</si>
  <si>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</si>
  <si>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</si>
  <si>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</si>
  <si>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</si>
  <si>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</si>
  <si>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</si>
  <si>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</si>
  <si>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</si>
  <si>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</si>
  <si>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</si>
  <si>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</si>
  <si>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</si>
  <si>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</si>
  <si>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</si>
  <si>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</si>
  <si>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</si>
  <si>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</si>
  <si>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</si>
  <si>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</si>
  <si>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</si>
  <si>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</si>
  <si>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</si>
  <si>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</si>
  <si>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</si>
  <si>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</si>
  <si>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</si>
  <si>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</si>
  <si>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</si>
  <si>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</si>
  <si>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</si>
  <si>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</si>
  <si>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</si>
  <si>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</si>
  <si>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</si>
  <si>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</si>
  <si>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</si>
  <si>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</si>
  <si>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</si>
  <si>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</si>
  <si>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</si>
  <si>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</si>
  <si>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</si>
  <si>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</si>
  <si>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</si>
  <si>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</si>
  <si>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</si>
  <si>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</si>
  <si>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</si>
  <si>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</si>
  <si>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</si>
  <si>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</si>
  <si>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</si>
  <si>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</si>
  <si>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</si>
  <si>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</si>
  <si>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</si>
  <si>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</si>
  <si>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</si>
  <si>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</si>
  <si>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</si>
  <si>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</si>
  <si>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</si>
  <si>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</si>
  <si>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</si>
  <si>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</si>
  <si>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</si>
  <si>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</si>
  <si>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</si>
  <si>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</si>
  <si>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</si>
  <si>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</si>
  <si>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</si>
  <si>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</si>
  <si>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</si>
  <si>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</si>
  <si>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</si>
  <si>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</si>
  <si>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</si>
  <si>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</si>
  <si>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</si>
  <si>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</si>
  <si>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</si>
  <si>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</si>
  <si>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</si>
  <si>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</si>
  <si>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</si>
  <si>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</si>
  <si>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</si>
  <si>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</si>
  <si>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</si>
  <si>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</si>
  <si>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</si>
  <si>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</si>
  <si>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</si>
  <si>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</si>
  <si>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</si>
  <si>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</si>
  <si>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</si>
  <si>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</si>
  <si>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</si>
  <si>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</si>
  <si>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</si>
  <si>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</si>
  <si>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</si>
  <si>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</si>
  <si>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</si>
  <si>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</si>
  <si>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</si>
  <si>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</si>
  <si>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</si>
  <si>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</si>
  <si>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</si>
  <si>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</si>
  <si>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</si>
  <si>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</si>
  <si>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</si>
  <si>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</si>
  <si>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</si>
  <si>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</si>
  <si>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</si>
  <si>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</si>
  <si>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</si>
  <si>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</si>
  <si>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</si>
  <si>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</si>
  <si>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</si>
  <si>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</si>
  <si>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</si>
  <si>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</si>
  <si>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</si>
  <si>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</si>
  <si>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</si>
  <si>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</si>
  <si>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</si>
  <si>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</si>
  <si>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</si>
  <si>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</si>
  <si>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</si>
  <si>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</si>
  <si>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</si>
  <si>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</si>
  <si>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</si>
  <si>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</si>
  <si>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</si>
  <si>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</si>
  <si>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</si>
  <si>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</si>
  <si>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</si>
  <si>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</si>
  <si>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</si>
  <si>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</si>
  <si>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</si>
  <si>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</si>
  <si>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</si>
  <si>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</si>
  <si>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</si>
  <si>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</si>
  <si>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</si>
  <si>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</si>
  <si>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</si>
  <si>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</si>
  <si>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</si>
  <si>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</si>
  <si>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</si>
  <si>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</si>
  <si>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</si>
  <si>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</si>
  <si>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</si>
  <si>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</si>
  <si>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</si>
  <si>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</si>
  <si>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</si>
  <si>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</si>
  <si>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</si>
  <si>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</si>
  <si>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</si>
  <si>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</si>
  <si>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</si>
  <si>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</si>
  <si>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</si>
  <si>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</si>
  <si>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</si>
  <si>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</si>
  <si>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</si>
  <si>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</si>
  <si>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DA</t>
  </si>
  <si>
    <t>1039</t>
  </si>
  <si>
    <t>BELUPO d.d.</t>
  </si>
  <si>
    <t>Koprivnica</t>
  </si>
  <si>
    <t>3805140</t>
  </si>
  <si>
    <t>DANICA  d.o.o.</t>
  </si>
  <si>
    <t>0991279</t>
  </si>
  <si>
    <t>ITAL-ICE d.o.o.</t>
  </si>
  <si>
    <t>Poreč</t>
  </si>
  <si>
    <t>3746011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</si>
  <si>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</si>
  <si>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</si>
  <si>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</si>
  <si>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</si>
  <si>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</si>
  <si>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</si>
  <si>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</si>
  <si>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</si>
  <si>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</si>
  <si>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</si>
  <si>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</si>
  <si>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</si>
  <si>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draga.celiscak@podravka.hr</t>
  </si>
  <si>
    <t>Vitković Miroslav</t>
  </si>
  <si>
    <t>01.01.2011.</t>
  </si>
  <si>
    <t>Računovodstvene politike u 2011. godini nisu se mijenjale.</t>
  </si>
  <si>
    <t>31.12.2011.</t>
  </si>
  <si>
    <t>stanje na dan 31.12.2011.</t>
  </si>
  <si>
    <t>u razdoblju 01.01.2011. do 31.12.2011.</t>
  </si>
  <si>
    <t>Obveznik: PODRAVKA prehrambena industrija d.d.,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</si>
</sst>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5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8">
    <xf numFmtId="0" fontId="0" fillId="0" borderId="0" xfId="0"/>
    <xf numFmtId="167" fontId="4" fillId="0" borderId="1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0" fontId="7" fillId="0" borderId="0" xfId="4" applyFont="1" applyAlignment="1"/>
    <xf numFmtId="0" fontId="1" fillId="0" borderId="0" xfId="4" applyFont="1" applyAlignment="1"/>
    <xf numFmtId="0" fontId="7" fillId="0" borderId="6" xfId="4" applyFont="1" applyFill="1" applyBorder="1" applyAlignment="1" applyProtection="1">
      <alignment horizontal="center" vertical="center"/>
      <protection locked="0" hidden="1"/>
    </xf>
    <xf numFmtId="0" fontId="4" fillId="0" borderId="0" xfId="4" applyFont="1" applyFill="1" applyBorder="1" applyAlignment="1" applyProtection="1">
      <alignment horizontal="left" vertical="center"/>
      <protection hidden="1"/>
    </xf>
    <xf numFmtId="0" fontId="5" fillId="0" borderId="0" xfId="4" applyFont="1" applyFill="1" applyBorder="1" applyAlignment="1" applyProtection="1">
      <alignment vertical="center"/>
      <protection hidden="1"/>
    </xf>
    <xf numFmtId="0" fontId="5" fillId="0" borderId="0" xfId="4" applyFont="1" applyFill="1" applyBorder="1" applyAlignment="1" applyProtection="1">
      <alignment horizontal="center" vertical="center" wrapText="1"/>
      <protection hidden="1"/>
    </xf>
    <xf numFmtId="0" fontId="7" fillId="0" borderId="0" xfId="4" applyFont="1" applyBorder="1" applyAlignment="1" applyProtection="1">
      <protection hidden="1"/>
    </xf>
    <xf numFmtId="0" fontId="14" fillId="0" borderId="0" xfId="4" applyFont="1" applyBorder="1" applyAlignment="1" applyProtection="1">
      <alignment horizontal="right" vertical="center" wrapText="1"/>
      <protection hidden="1"/>
    </xf>
    <xf numFmtId="0" fontId="14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4" fillId="0" borderId="0" xfId="4" applyFont="1" applyFill="1" applyBorder="1" applyAlignment="1" applyProtection="1">
      <alignment horizontal="right" vertical="center"/>
      <protection locked="0" hidden="1"/>
    </xf>
    <xf numFmtId="0" fontId="5" fillId="0" borderId="0" xfId="4" applyFont="1" applyBorder="1" applyAlignment="1" applyProtection="1">
      <protection hidden="1"/>
    </xf>
    <xf numFmtId="0" fontId="4" fillId="0" borderId="0" xfId="4" applyFont="1" applyBorder="1" applyAlignment="1" applyProtection="1">
      <alignment vertical="top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horizontal="center" vertical="center"/>
      <protection locked="0"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0" xfId="4" applyFont="1" applyBorder="1" applyAlignment="1" applyProtection="1">
      <alignment horizontal="right" vertical="top"/>
      <protection hidden="1"/>
    </xf>
    <xf numFmtId="0" fontId="7" fillId="0" borderId="0" xfId="4" applyFont="1" applyBorder="1" applyAlignment="1" applyProtection="1">
      <alignment horizontal="center" vertical="top"/>
      <protection hidden="1"/>
    </xf>
    <xf numFmtId="0" fontId="7" fillId="0" borderId="0" xfId="4" applyFont="1" applyBorder="1" applyAlignment="1" applyProtection="1">
      <alignment horizontal="center"/>
      <protection hidden="1"/>
    </xf>
    <xf numFmtId="0" fontId="7" fillId="0" borderId="0" xfId="4" applyFont="1" applyBorder="1" applyAlignment="1"/>
    <xf numFmtId="0" fontId="7" fillId="0" borderId="0" xfId="4" applyFont="1" applyBorder="1" applyAlignment="1" applyProtection="1">
      <alignment horizontal="left" vertical="top"/>
      <protection hidden="1"/>
    </xf>
    <xf numFmtId="0" fontId="7" fillId="0" borderId="7" xfId="4" applyFont="1" applyBorder="1" applyAlignment="1" applyProtection="1">
      <protection hidden="1"/>
    </xf>
    <xf numFmtId="0" fontId="7" fillId="0" borderId="0" xfId="4" applyFont="1" applyBorder="1" applyAlignment="1" applyProtection="1">
      <alignment vertical="center"/>
      <protection hidden="1"/>
    </xf>
    <xf numFmtId="0" fontId="7" fillId="0" borderId="8" xfId="4" applyFont="1" applyBorder="1" applyAlignment="1" applyProtection="1">
      <protection hidden="1"/>
    </xf>
    <xf numFmtId="0" fontId="7" fillId="0" borderId="8" xfId="4" applyFont="1" applyBorder="1" applyAlignment="1"/>
    <xf numFmtId="0" fontId="18" fillId="0" borderId="0" xfId="6" applyFont="1" applyFill="1" applyBorder="1" applyAlignment="1">
      <alignment horizontal="center" vertical="center" wrapText="1"/>
    </xf>
    <xf numFmtId="0" fontId="19" fillId="0" borderId="0" xfId="6" applyFont="1" applyFill="1" applyBorder="1" applyAlignment="1" applyProtection="1">
      <alignment horizontal="center" vertical="center"/>
      <protection hidden="1"/>
    </xf>
    <xf numFmtId="167" fontId="20" fillId="0" borderId="1" xfId="0" applyNumberFormat="1" applyFont="1" applyFill="1" applyBorder="1" applyAlignment="1">
      <alignment horizontal="center" vertical="center"/>
    </xf>
    <xf numFmtId="167" fontId="20" fillId="0" borderId="5" xfId="0" applyNumberFormat="1" applyFont="1" applyFill="1" applyBorder="1" applyAlignment="1">
      <alignment horizontal="center" vertical="center"/>
    </xf>
    <xf numFmtId="167" fontId="20" fillId="0" borderId="3" xfId="0" applyNumberFormat="1" applyFont="1" applyFill="1" applyBorder="1" applyAlignment="1">
      <alignment horizontal="center" vertical="center"/>
    </xf>
    <xf numFmtId="0" fontId="15" fillId="0" borderId="0" xfId="6" applyFont="1" applyBorder="1" applyAlignment="1" applyProtection="1">
      <alignment vertical="center"/>
      <protection hidden="1"/>
    </xf>
    <xf numFmtId="0" fontId="7" fillId="0" borderId="0" xfId="4" applyFont="1" applyBorder="1" applyAlignment="1" applyProtection="1">
      <alignment horizontal="right" wrapText="1"/>
      <protection hidden="1"/>
    </xf>
    <xf numFmtId="0" fontId="7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3" fontId="2" fillId="0" borderId="3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6" applyFont="1" applyFill="1" applyAlignment="1">
      <alignment wrapText="1"/>
    </xf>
    <xf numFmtId="0" fontId="1" fillId="0" borderId="0" xfId="0" applyFont="1" applyFill="1"/>
    <xf numFmtId="14" fontId="19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wrapText="1"/>
    </xf>
    <xf numFmtId="0" fontId="20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0" fontId="7" fillId="0" borderId="7" xfId="4" applyFont="1" applyBorder="1" applyAlignment="1"/>
    <xf numFmtId="0" fontId="7" fillId="0" borderId="12" xfId="4" applyFont="1" applyBorder="1" applyAlignment="1"/>
    <xf numFmtId="0" fontId="5" fillId="0" borderId="13" xfId="4" applyFont="1" applyFill="1" applyBorder="1" applyAlignment="1" applyProtection="1">
      <alignment horizontal="left" vertical="center" wrapText="1"/>
      <protection hidden="1"/>
    </xf>
    <xf numFmtId="0" fontId="5" fillId="0" borderId="6" xfId="4" applyFont="1" applyFill="1" applyBorder="1" applyAlignment="1" applyProtection="1">
      <alignment vertical="center"/>
      <protection hidden="1"/>
    </xf>
    <xf numFmtId="0" fontId="7" fillId="0" borderId="13" xfId="4" applyFont="1" applyBorder="1" applyAlignment="1" applyProtection="1">
      <alignment horizontal="left" vertical="center" wrapText="1"/>
      <protection hidden="1"/>
    </xf>
    <xf numFmtId="0" fontId="7" fillId="0" borderId="6" xfId="4" applyFont="1" applyBorder="1" applyAlignment="1" applyProtection="1">
      <protection hidden="1"/>
    </xf>
    <xf numFmtId="0" fontId="14" fillId="0" borderId="0" xfId="4" applyFont="1" applyBorder="1" applyAlignment="1" applyProtection="1">
      <alignment horizontal="right"/>
      <protection hidden="1"/>
    </xf>
    <xf numFmtId="0" fontId="7" fillId="0" borderId="13" xfId="4" applyFont="1" applyFill="1" applyBorder="1" applyAlignment="1" applyProtection="1">
      <protection hidden="1"/>
    </xf>
    <xf numFmtId="0" fontId="7" fillId="0" borderId="13" xfId="4" applyFont="1" applyBorder="1" applyAlignment="1" applyProtection="1">
      <alignment wrapText="1"/>
      <protection hidden="1"/>
    </xf>
    <xf numFmtId="0" fontId="7" fillId="0" borderId="6" xfId="4" applyFont="1" applyBorder="1" applyAlignment="1" applyProtection="1">
      <alignment horizontal="right"/>
      <protection hidden="1"/>
    </xf>
    <xf numFmtId="0" fontId="7" fillId="0" borderId="13" xfId="4" applyFont="1" applyBorder="1" applyAlignment="1" applyProtection="1">
      <protection hidden="1"/>
    </xf>
    <xf numFmtId="0" fontId="7" fillId="0" borderId="6" xfId="4" applyFont="1" applyBorder="1" applyAlignment="1" applyProtection="1">
      <alignment horizontal="right" wrapText="1"/>
      <protection hidden="1"/>
    </xf>
    <xf numFmtId="0" fontId="4" fillId="0" borderId="13" xfId="4" applyFont="1" applyFill="1" applyBorder="1" applyAlignment="1" applyProtection="1">
      <alignment horizontal="right" vertical="center"/>
      <protection locked="0" hidden="1"/>
    </xf>
    <xf numFmtId="0" fontId="7" fillId="0" borderId="13" xfId="4" applyFont="1" applyBorder="1" applyAlignment="1" applyProtection="1">
      <alignment vertical="top"/>
      <protection hidden="1"/>
    </xf>
    <xf numFmtId="0" fontId="7" fillId="0" borderId="13" xfId="4" applyFont="1" applyBorder="1" applyAlignment="1" applyProtection="1">
      <alignment horizontal="left" vertical="top" wrapText="1"/>
      <protection hidden="1"/>
    </xf>
    <xf numFmtId="0" fontId="7" fillId="0" borderId="6" xfId="4" applyFont="1" applyBorder="1" applyAlignment="1"/>
    <xf numFmtId="0" fontId="7" fillId="0" borderId="6" xfId="4" applyFont="1" applyBorder="1" applyAlignment="1" applyProtection="1">
      <alignment horizontal="right" vertical="top"/>
      <protection hidden="1"/>
    </xf>
    <xf numFmtId="49" fontId="4" fillId="0" borderId="13" xfId="4" applyNumberFormat="1" applyFont="1" applyBorder="1" applyAlignment="1" applyProtection="1">
      <alignment horizontal="center" vertical="center"/>
      <protection locked="0" hidden="1"/>
    </xf>
    <xf numFmtId="0" fontId="7" fillId="0" borderId="6" xfId="4" applyFont="1" applyBorder="1" applyAlignment="1" applyProtection="1">
      <alignment horizontal="left" vertical="top"/>
      <protection hidden="1"/>
    </xf>
    <xf numFmtId="0" fontId="7" fillId="0" borderId="13" xfId="4" applyFont="1" applyBorder="1" applyAlignment="1" applyProtection="1">
      <alignment horizontal="left"/>
      <protection hidden="1"/>
    </xf>
    <xf numFmtId="0" fontId="7" fillId="0" borderId="12" xfId="4" applyFont="1" applyBorder="1" applyAlignment="1" applyProtection="1">
      <protection hidden="1"/>
    </xf>
    <xf numFmtId="0" fontId="7" fillId="0" borderId="6" xfId="4" applyFont="1" applyBorder="1" applyAlignment="1" applyProtection="1">
      <alignment horizontal="left"/>
      <protection hidden="1"/>
    </xf>
    <xf numFmtId="0" fontId="7" fillId="0" borderId="13" xfId="4" applyFont="1" applyFill="1" applyBorder="1" applyAlignment="1" applyProtection="1">
      <alignment vertical="center"/>
      <protection hidden="1"/>
    </xf>
    <xf numFmtId="0" fontId="15" fillId="0" borderId="13" xfId="6" applyFont="1" applyFill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3" xfId="6" applyBorder="1" applyAlignment="1"/>
    <xf numFmtId="0" fontId="4" fillId="0" borderId="6" xfId="4" applyFont="1" applyBorder="1" applyAlignment="1" applyProtection="1">
      <alignment vertical="center"/>
      <protection hidden="1"/>
    </xf>
    <xf numFmtId="0" fontId="7" fillId="0" borderId="14" xfId="4" applyFont="1" applyBorder="1" applyAlignment="1" applyProtection="1">
      <protection hidden="1"/>
    </xf>
    <xf numFmtId="0" fontId="7" fillId="0" borderId="15" xfId="4" applyFont="1" applyFill="1" applyBorder="1" applyAlignment="1" applyProtection="1">
      <alignment horizontal="right" vertical="top" wrapText="1"/>
      <protection hidden="1"/>
    </xf>
    <xf numFmtId="0" fontId="7" fillId="0" borderId="16" xfId="4" applyFont="1" applyFill="1" applyBorder="1" applyAlignment="1" applyProtection="1">
      <alignment horizontal="right" vertical="top" wrapText="1"/>
      <protection hidden="1"/>
    </xf>
    <xf numFmtId="0" fontId="7" fillId="0" borderId="16" xfId="4" applyFont="1" applyFill="1" applyBorder="1" applyAlignment="1" applyProtection="1">
      <protection hidden="1"/>
    </xf>
    <xf numFmtId="0" fontId="7" fillId="0" borderId="17" xfId="4" applyFont="1" applyFill="1" applyBorder="1" applyAlignment="1" applyProtection="1">
      <protection hidden="1"/>
    </xf>
    <xf numFmtId="14" fontId="4" fillId="0" borderId="10" xfId="4" applyNumberFormat="1" applyFont="1" applyFill="1" applyBorder="1" applyAlignment="1" applyProtection="1">
      <alignment horizontal="center" vertical="center"/>
      <protection locked="0" hidden="1"/>
    </xf>
    <xf numFmtId="1" fontId="4" fillId="0" borderId="9" xfId="4" applyNumberFormat="1" applyFont="1" applyFill="1" applyBorder="1" applyAlignment="1" applyProtection="1">
      <alignment horizontal="center" vertical="center"/>
      <protection locked="0" hidden="1"/>
    </xf>
    <xf numFmtId="0" fontId="4" fillId="0" borderId="9" xfId="4" applyFont="1" applyFill="1" applyBorder="1" applyAlignment="1" applyProtection="1">
      <alignment horizontal="center" vertical="center"/>
      <protection locked="0" hidden="1"/>
    </xf>
    <xf numFmtId="49" fontId="4" fillId="0" borderId="9" xfId="4" applyNumberFormat="1" applyFont="1" applyFill="1" applyBorder="1" applyAlignment="1" applyProtection="1">
      <alignment horizontal="right" vertical="center"/>
      <protection locked="0" hidden="1"/>
    </xf>
    <xf numFmtId="0" fontId="4" fillId="0" borderId="6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Fill="1" applyBorder="1" applyAlignment="1"/>
    <xf numFmtId="49" fontId="4" fillId="0" borderId="0" xfId="4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1" fillId="0" borderId="0" xfId="0" applyNumberFormat="1" applyFont="1" applyFill="1"/>
    <xf numFmtId="0" fontId="16" fillId="0" borderId="18" xfId="0" applyFont="1" applyFill="1" applyBorder="1" applyAlignment="1">
      <alignment vertical="center"/>
    </xf>
    <xf numFmtId="0" fontId="7" fillId="0" borderId="6" xfId="4" applyFont="1" applyBorder="1" applyAlignment="1" applyProtection="1">
      <alignment horizontal="center"/>
      <protection hidden="1"/>
    </xf>
    <xf numFmtId="0" fontId="7" fillId="0" borderId="0" xfId="4" applyFont="1" applyBorder="1" applyAlignment="1" applyProtection="1">
      <alignment horizontal="center" vertical="top" wrapText="1"/>
      <protection hidden="1"/>
    </xf>
    <xf numFmtId="0" fontId="7" fillId="0" borderId="0" xfId="4" applyFont="1" applyBorder="1" applyAlignment="1" applyProtection="1">
      <alignment horizontal="center" wrapText="1"/>
      <protection hidden="1"/>
    </xf>
    <xf numFmtId="0" fontId="7" fillId="0" borderId="13" xfId="4" applyFont="1" applyBorder="1" applyAlignment="1" applyProtection="1">
      <alignment horizontal="center" vertical="top"/>
      <protection hidden="1"/>
    </xf>
    <xf numFmtId="0" fontId="7" fillId="0" borderId="13" xfId="4" applyFont="1" applyBorder="1" applyAlignment="1" applyProtection="1">
      <alignment horizontal="center" vertical="top" wrapText="1"/>
      <protection hidden="1"/>
    </xf>
    <xf numFmtId="0" fontId="7" fillId="0" borderId="6" xfId="4" applyFont="1" applyBorder="1" applyAlignment="1" applyProtection="1">
      <alignment horizontal="center" vertical="top"/>
      <protection hidden="1"/>
    </xf>
    <xf numFmtId="0" fontId="7" fillId="0" borderId="13" xfId="4" applyFont="1" applyBorder="1" applyAlignment="1" applyProtection="1">
      <alignment horizontal="center"/>
      <protection hidden="1"/>
    </xf>
    <xf numFmtId="0" fontId="9" fillId="0" borderId="0" xfId="2" applyFont="1"/>
    <xf numFmtId="0" fontId="16" fillId="0" borderId="0" xfId="2"/>
    <xf numFmtId="0" fontId="16" fillId="0" borderId="0" xfId="2" applyFont="1" applyAlignment="1">
      <alignment wrapText="1"/>
    </xf>
    <xf numFmtId="2" fontId="0" fillId="0" borderId="0" xfId="0" applyNumberFormat="1" applyFill="1"/>
    <xf numFmtId="0" fontId="16" fillId="0" borderId="0" xfId="2" applyFont="1"/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 vertical="top"/>
    </xf>
    <xf numFmtId="3" fontId="4" fillId="0" borderId="9" xfId="4" applyNumberFormat="1" applyFont="1" applyFill="1" applyBorder="1" applyAlignment="1" applyProtection="1">
      <alignment horizontal="right" vertical="center"/>
      <protection locked="0" hidden="1"/>
    </xf>
    <xf numFmtId="0" fontId="26" fillId="0" borderId="0" xfId="0" applyFont="1" applyFill="1"/>
    <xf numFmtId="0" fontId="27" fillId="0" borderId="0" xfId="0" applyFont="1" applyFill="1"/>
    <xf numFmtId="3" fontId="27" fillId="0" borderId="0" xfId="0" applyNumberFormat="1" applyFont="1" applyFill="1"/>
    <xf numFmtId="0" fontId="28" fillId="0" borderId="0" xfId="0" applyFont="1" applyFill="1"/>
    <xf numFmtId="3" fontId="28" fillId="0" borderId="0" xfId="0" applyNumberFormat="1" applyFont="1" applyFill="1"/>
    <xf numFmtId="4" fontId="0" fillId="0" borderId="0" xfId="0" applyNumberFormat="1" applyFill="1"/>
    <xf numFmtId="3" fontId="2" fillId="4" borderId="4" xfId="0" applyNumberFormat="1" applyFont="1" applyFill="1" applyBorder="1" applyAlignment="1" applyProtection="1">
      <alignment vertical="center"/>
      <protection hidden="1"/>
    </xf>
    <xf numFmtId="3" fontId="2" fillId="4" borderId="1" xfId="0" applyNumberFormat="1" applyFont="1" applyFill="1" applyBorder="1" applyAlignment="1" applyProtection="1">
      <alignment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167" fontId="4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 applyProtection="1">
      <alignment vertical="center"/>
      <protection locked="0"/>
    </xf>
    <xf numFmtId="167" fontId="4" fillId="4" borderId="3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 applyProtection="1">
      <alignment vertical="center"/>
      <protection locked="0"/>
    </xf>
    <xf numFmtId="167" fontId="4" fillId="4" borderId="2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 applyProtection="1">
      <alignment vertical="center"/>
      <protection hidden="1"/>
    </xf>
    <xf numFmtId="167" fontId="4" fillId="4" borderId="20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0" fontId="16" fillId="0" borderId="21" xfId="0" applyFont="1" applyFill="1" applyBorder="1"/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16" fillId="0" borderId="0" xfId="0" applyNumberFormat="1" applyFont="1" applyFill="1"/>
    <xf numFmtId="0" fontId="7" fillId="0" borderId="6" xfId="4" applyFont="1" applyBorder="1" applyAlignment="1" applyProtection="1">
      <alignment horizontal="right" vertical="center" wrapText="1"/>
      <protection hidden="1"/>
    </xf>
    <xf numFmtId="0" fontId="7" fillId="0" borderId="0" xfId="4" applyFont="1" applyBorder="1" applyAlignment="1" applyProtection="1">
      <alignment horizontal="right" wrapText="1"/>
      <protection hidden="1"/>
    </xf>
    <xf numFmtId="0" fontId="7" fillId="0" borderId="6" xfId="4" applyFont="1" applyBorder="1" applyAlignment="1" applyProtection="1">
      <alignment horizontal="right" wrapText="1"/>
      <protection hidden="1"/>
    </xf>
    <xf numFmtId="49" fontId="4" fillId="0" borderId="15" xfId="4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4" applyNumberFormat="1" applyFont="1" applyFill="1" applyBorder="1" applyAlignment="1" applyProtection="1">
      <alignment horizontal="center" vertical="center"/>
      <protection locked="0" hidden="1"/>
    </xf>
    <xf numFmtId="0" fontId="4" fillId="0" borderId="6" xfId="4" applyFont="1" applyFill="1" applyBorder="1" applyAlignment="1" applyProtection="1">
      <alignment horizontal="left" vertical="center" wrapText="1"/>
      <protection hidden="1"/>
    </xf>
    <xf numFmtId="0" fontId="4" fillId="0" borderId="0" xfId="4" applyFont="1" applyFill="1" applyBorder="1" applyAlignment="1" applyProtection="1">
      <alignment horizontal="left" vertical="center" wrapText="1"/>
      <protection hidden="1"/>
    </xf>
    <xf numFmtId="0" fontId="4" fillId="0" borderId="13" xfId="4" applyFont="1" applyFill="1" applyBorder="1" applyAlignment="1" applyProtection="1">
      <alignment horizontal="left" vertical="center" wrapText="1"/>
      <protection hidden="1"/>
    </xf>
    <xf numFmtId="0" fontId="13" fillId="0" borderId="6" xfId="4" applyFont="1" applyBorder="1" applyAlignment="1" applyProtection="1">
      <alignment horizontal="center" vertical="center" wrapText="1"/>
      <protection hidden="1"/>
    </xf>
    <xf numFmtId="0" fontId="13" fillId="0" borderId="0" xfId="4" applyFont="1" applyBorder="1" applyAlignment="1" applyProtection="1">
      <alignment horizontal="center" vertical="center" wrapText="1"/>
      <protection hidden="1"/>
    </xf>
    <xf numFmtId="0" fontId="13" fillId="0" borderId="13" xfId="4" applyFont="1" applyBorder="1" applyAlignment="1" applyProtection="1">
      <alignment horizontal="center" vertical="center" wrapText="1"/>
      <protection hidden="1"/>
    </xf>
    <xf numFmtId="0" fontId="7" fillId="0" borderId="6" xfId="4" applyFont="1" applyBorder="1" applyAlignment="1" applyProtection="1">
      <alignment horizontal="right" vertical="center"/>
      <protection hidden="1"/>
    </xf>
    <xf numFmtId="0" fontId="7" fillId="0" borderId="13" xfId="4" applyFont="1" applyBorder="1" applyAlignment="1" applyProtection="1">
      <alignment horizontal="right"/>
      <protection hidden="1"/>
    </xf>
    <xf numFmtId="0" fontId="3" fillId="0" borderId="6" xfId="4" applyFont="1" applyBorder="1" applyAlignment="1" applyProtection="1">
      <alignment horizontal="right" vertical="center" wrapText="1"/>
      <protection hidden="1"/>
    </xf>
    <xf numFmtId="0" fontId="3" fillId="0" borderId="13" xfId="4" applyFont="1" applyBorder="1" applyAlignment="1" applyProtection="1">
      <alignment horizontal="right" wrapText="1"/>
      <protection hidden="1"/>
    </xf>
    <xf numFmtId="0" fontId="4" fillId="0" borderId="15" xfId="4" applyFont="1" applyFill="1" applyBorder="1" applyAlignment="1" applyProtection="1">
      <alignment horizontal="left" vertical="center"/>
      <protection locked="0" hidden="1"/>
    </xf>
    <xf numFmtId="0" fontId="7" fillId="0" borderId="16" xfId="4" applyFont="1" applyFill="1" applyBorder="1" applyAlignment="1">
      <alignment horizontal="left" vertical="center"/>
    </xf>
    <xf numFmtId="0" fontId="7" fillId="0" borderId="17" xfId="4" applyFont="1" applyFill="1" applyBorder="1" applyAlignment="1">
      <alignment horizontal="left" vertical="center"/>
    </xf>
    <xf numFmtId="1" fontId="4" fillId="0" borderId="15" xfId="4" applyNumberFormat="1" applyFont="1" applyFill="1" applyBorder="1" applyAlignment="1" applyProtection="1">
      <alignment horizontal="center" vertical="center"/>
      <protection locked="0" hidden="1"/>
    </xf>
    <xf numFmtId="1" fontId="4" fillId="0" borderId="17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5" xfId="1" applyFill="1" applyBorder="1" applyAlignment="1" applyProtection="1">
      <protection locked="0" hidden="1"/>
    </xf>
    <xf numFmtId="0" fontId="4" fillId="0" borderId="16" xfId="4" applyFont="1" applyFill="1" applyBorder="1" applyAlignment="1" applyProtection="1">
      <protection locked="0" hidden="1"/>
    </xf>
    <xf numFmtId="0" fontId="4" fillId="0" borderId="17" xfId="4" applyFont="1" applyFill="1" applyBorder="1" applyAlignment="1" applyProtection="1">
      <protection locked="0" hidden="1"/>
    </xf>
    <xf numFmtId="0" fontId="7" fillId="0" borderId="16" xfId="4" applyFont="1" applyFill="1" applyBorder="1" applyAlignment="1">
      <alignment horizontal="left"/>
    </xf>
    <xf numFmtId="0" fontId="7" fillId="0" borderId="17" xfId="4" applyFont="1" applyFill="1" applyBorder="1" applyAlignment="1">
      <alignment horizontal="left"/>
    </xf>
    <xf numFmtId="0" fontId="7" fillId="0" borderId="0" xfId="4" applyFont="1" applyBorder="1" applyAlignment="1" applyProtection="1">
      <alignment horizontal="right"/>
      <protection hidden="1"/>
    </xf>
    <xf numFmtId="0" fontId="7" fillId="0" borderId="0" xfId="4" applyFont="1" applyBorder="1" applyAlignment="1" applyProtection="1">
      <alignment horizontal="right" vertical="center"/>
      <protection hidden="1"/>
    </xf>
    <xf numFmtId="0" fontId="5" fillId="0" borderId="6" xfId="4" applyFont="1" applyBorder="1" applyAlignment="1" applyProtection="1">
      <alignment horizontal="center" vertical="center"/>
      <protection hidden="1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7" fillId="0" borderId="0" xfId="4" applyFont="1" applyBorder="1" applyAlignment="1">
      <alignment horizontal="center"/>
    </xf>
    <xf numFmtId="0" fontId="7" fillId="0" borderId="13" xfId="4" applyFont="1" applyBorder="1" applyAlignment="1">
      <alignment horizontal="center"/>
    </xf>
    <xf numFmtId="0" fontId="4" fillId="0" borderId="15" xfId="4" applyFont="1" applyFill="1" applyBorder="1" applyAlignment="1" applyProtection="1">
      <alignment horizontal="center" vertical="center"/>
      <protection locked="0" hidden="1"/>
    </xf>
    <xf numFmtId="0" fontId="7" fillId="0" borderId="16" xfId="4" applyFont="1" applyFill="1" applyBorder="1" applyAlignment="1">
      <alignment horizontal="center"/>
    </xf>
    <xf numFmtId="0" fontId="7" fillId="0" borderId="17" xfId="4" applyFont="1" applyFill="1" applyBorder="1" applyAlignment="1">
      <alignment horizontal="center"/>
    </xf>
    <xf numFmtId="0" fontId="7" fillId="0" borderId="0" xfId="4" applyFont="1" applyBorder="1" applyAlignment="1" applyProtection="1">
      <alignment horizontal="center" vertical="top" wrapText="1"/>
      <protection hidden="1"/>
    </xf>
    <xf numFmtId="0" fontId="7" fillId="0" borderId="0" xfId="4" applyFont="1" applyBorder="1" applyAlignment="1" applyProtection="1">
      <alignment horizontal="center" wrapText="1"/>
      <protection hidden="1"/>
    </xf>
    <xf numFmtId="0" fontId="7" fillId="0" borderId="0" xfId="4" applyFont="1" applyBorder="1" applyAlignment="1" applyProtection="1">
      <alignment horizontal="center" vertical="top"/>
      <protection hidden="1"/>
    </xf>
    <xf numFmtId="0" fontId="7" fillId="0" borderId="0" xfId="4" applyFont="1" applyBorder="1" applyAlignment="1" applyProtection="1">
      <alignment horizontal="center"/>
      <protection hidden="1"/>
    </xf>
    <xf numFmtId="0" fontId="7" fillId="0" borderId="7" xfId="4" applyFont="1" applyBorder="1" applyAlignment="1" applyProtection="1">
      <alignment horizontal="center"/>
      <protection hidden="1"/>
    </xf>
    <xf numFmtId="0" fontId="4" fillId="0" borderId="16" xfId="4" applyFont="1" applyFill="1" applyBorder="1" applyAlignment="1" applyProtection="1">
      <alignment horizontal="left" vertical="center"/>
      <protection locked="0" hidden="1"/>
    </xf>
    <xf numFmtId="0" fontId="4" fillId="0" borderId="17" xfId="4" applyFont="1" applyFill="1" applyBorder="1" applyAlignment="1" applyProtection="1">
      <alignment horizontal="left" vertical="center"/>
      <protection locked="0" hidden="1"/>
    </xf>
    <xf numFmtId="0" fontId="7" fillId="0" borderId="13" xfId="4" applyFont="1" applyBorder="1" applyAlignment="1" applyProtection="1">
      <alignment horizontal="right" wrapText="1"/>
      <protection hidden="1"/>
    </xf>
    <xf numFmtId="49" fontId="4" fillId="0" borderId="15" xfId="4" applyNumberFormat="1" applyFont="1" applyFill="1" applyBorder="1" applyAlignment="1" applyProtection="1">
      <alignment horizontal="left" vertical="center"/>
      <protection locked="0" hidden="1"/>
    </xf>
    <xf numFmtId="49" fontId="4" fillId="0" borderId="16" xfId="4" applyNumberFormat="1" applyFont="1" applyFill="1" applyBorder="1" applyAlignment="1" applyProtection="1">
      <alignment horizontal="left" vertical="center"/>
      <protection locked="0" hidden="1"/>
    </xf>
    <xf numFmtId="49" fontId="4" fillId="0" borderId="17" xfId="4" applyNumberFormat="1" applyFont="1" applyFill="1" applyBorder="1" applyAlignment="1" applyProtection="1">
      <alignment horizontal="left" vertical="center"/>
      <protection locked="0" hidden="1"/>
    </xf>
    <xf numFmtId="0" fontId="12" fillId="0" borderId="22" xfId="4" applyFont="1" applyBorder="1" applyAlignment="1"/>
    <xf numFmtId="0" fontId="12" fillId="0" borderId="7" xfId="4" applyFont="1" applyBorder="1" applyAlignment="1"/>
    <xf numFmtId="0" fontId="7" fillId="0" borderId="0" xfId="4" applyFont="1" applyBorder="1" applyAlignment="1" applyProtection="1">
      <alignment vertical="center"/>
      <protection hidden="1"/>
    </xf>
    <xf numFmtId="0" fontId="7" fillId="0" borderId="23" xfId="4" applyFont="1" applyBorder="1" applyAlignment="1" applyProtection="1">
      <alignment horizontal="center" vertical="top"/>
      <protection hidden="1"/>
    </xf>
    <xf numFmtId="0" fontId="7" fillId="0" borderId="23" xfId="4" applyFont="1" applyBorder="1" applyAlignment="1">
      <alignment horizontal="center"/>
    </xf>
    <xf numFmtId="0" fontId="7" fillId="0" borderId="24" xfId="4" applyFont="1" applyBorder="1" applyAlignment="1"/>
    <xf numFmtId="0" fontId="7" fillId="0" borderId="16" xfId="4" applyFont="1" applyFill="1" applyBorder="1" applyAlignment="1"/>
    <xf numFmtId="0" fontId="7" fillId="0" borderId="17" xfId="4" applyFont="1" applyFill="1" applyBorder="1" applyAlignment="1"/>
    <xf numFmtId="0" fontId="7" fillId="0" borderId="16" xfId="4" applyFont="1" applyFill="1" applyBorder="1" applyAlignment="1" applyProtection="1">
      <alignment horizontal="center" vertical="top"/>
      <protection hidden="1"/>
    </xf>
    <xf numFmtId="0" fontId="7" fillId="0" borderId="16" xfId="4" applyFont="1" applyFill="1" applyBorder="1" applyAlignment="1" applyProtection="1">
      <alignment horizontal="center"/>
      <protection hidden="1"/>
    </xf>
    <xf numFmtId="49" fontId="6" fillId="0" borderId="15" xfId="1" applyNumberFormat="1" applyFill="1" applyBorder="1" applyAlignment="1" applyProtection="1">
      <alignment horizontal="left" vertical="center"/>
      <protection locked="0" hidden="1"/>
    </xf>
    <xf numFmtId="0" fontId="22" fillId="0" borderId="0" xfId="6" applyFont="1" applyBorder="1" applyAlignment="1" applyProtection="1">
      <alignment horizontal="left"/>
      <protection hidden="1"/>
    </xf>
    <xf numFmtId="0" fontId="23" fillId="0" borderId="0" xfId="6" applyFont="1" applyBorder="1" applyAlignment="1"/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3" xfId="6" applyBorder="1" applyAlignment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 indent="1"/>
    </xf>
    <xf numFmtId="0" fontId="5" fillId="4" borderId="28" xfId="0" applyFont="1" applyFill="1" applyBorder="1" applyAlignment="1">
      <alignment horizontal="left" vertical="center" wrapText="1" indent="1"/>
    </xf>
    <xf numFmtId="0" fontId="5" fillId="4" borderId="29" xfId="0" applyFont="1" applyFill="1" applyBorder="1" applyAlignment="1">
      <alignment horizontal="left" vertical="center" wrapText="1" inden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vertical="center"/>
    </xf>
    <xf numFmtId="0" fontId="16" fillId="4" borderId="2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18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2" fontId="4" fillId="0" borderId="4" xfId="0" applyNumberFormat="1" applyFont="1" applyFill="1" applyBorder="1" applyAlignment="1">
      <alignment horizontal="left" vertical="center" wrapText="1"/>
    </xf>
    <xf numFmtId="2" fontId="4" fillId="0" borderId="28" xfId="0" applyNumberFormat="1" applyFont="1" applyFill="1" applyBorder="1" applyAlignment="1">
      <alignment horizontal="left" vertical="center" wrapText="1"/>
    </xf>
    <xf numFmtId="2" fontId="4" fillId="0" borderId="29" xfId="0" applyNumberFormat="1" applyFont="1" applyFill="1" applyBorder="1" applyAlignment="1">
      <alignment horizontal="lef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16" fillId="0" borderId="18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19" fillId="0" borderId="0" xfId="6" applyFont="1" applyFill="1" applyBorder="1" applyAlignment="1" applyProtection="1">
      <alignment horizontal="center" vertical="center"/>
      <protection hidden="1"/>
    </xf>
    <xf numFmtId="14" fontId="19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8" fillId="0" borderId="0" xfId="6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6" fillId="0" borderId="0" xfId="2" applyNumberFormat="1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vertical="top" wrapText="1"/>
    </xf>
    <xf numFmtId="0" fontId="16" fillId="0" borderId="0" xfId="2" applyNumberFormat="1" applyFont="1" applyAlignment="1">
      <alignment horizontal="left" vertical="top" wrapText="1"/>
    </xf>
  </cellXfs>
  <cellStyles count="7">
    <cellStyle name="Hyperlink" xfId="1" builtinId="8"/>
    <cellStyle name="Normal" xfId="0" builtinId="0"/>
    <cellStyle name="Normal 2" xfId="2"/>
    <cellStyle name="Normal 3" xfId="3"/>
    <cellStyle name="Normal_TFI-POD" xfId="4"/>
    <cellStyle name="Obično_Knjiga2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sqref="A1:C1"/>
    </sheetView>
  </sheetViews>
  <sheetFormatPr defaultRowHeight="12.75" x14ac:dyDescent="0.2"/>
  <cols>
    <col min="1" max="1" width="9.140625" style="8"/>
    <col min="2" max="2" width="13" style="8" customWidth="1"/>
    <col min="3" max="4" width="9.140625" style="8"/>
    <col min="5" max="5" width="9.85546875" style="8" bestFit="1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12" ht="15.75" x14ac:dyDescent="0.25">
      <c r="A1" s="201" t="s">
        <v>214</v>
      </c>
      <c r="B1" s="202"/>
      <c r="C1" s="202"/>
      <c r="D1" s="64"/>
      <c r="E1" s="64"/>
      <c r="F1" s="64"/>
      <c r="G1" s="64"/>
      <c r="H1" s="64"/>
      <c r="I1" s="65"/>
      <c r="J1" s="7"/>
      <c r="K1" s="7"/>
      <c r="L1" s="7"/>
    </row>
    <row r="2" spans="1:12" x14ac:dyDescent="0.2">
      <c r="A2" s="158" t="s">
        <v>215</v>
      </c>
      <c r="B2" s="159"/>
      <c r="C2" s="159"/>
      <c r="D2" s="160"/>
      <c r="E2" s="97" t="s">
        <v>319</v>
      </c>
      <c r="F2" s="9"/>
      <c r="G2" s="10" t="s">
        <v>216</v>
      </c>
      <c r="H2" s="97" t="s">
        <v>321</v>
      </c>
      <c r="I2" s="66"/>
      <c r="J2" s="7"/>
      <c r="K2" s="7"/>
      <c r="L2" s="7"/>
    </row>
    <row r="3" spans="1:12" x14ac:dyDescent="0.2">
      <c r="A3" s="67"/>
      <c r="B3" s="11"/>
      <c r="C3" s="11"/>
      <c r="D3" s="11"/>
      <c r="E3" s="12"/>
      <c r="F3" s="12"/>
      <c r="G3" s="11"/>
      <c r="H3" s="11"/>
      <c r="I3" s="68"/>
      <c r="J3" s="7"/>
      <c r="K3" s="7"/>
      <c r="L3" s="7"/>
    </row>
    <row r="4" spans="1:12" ht="15" x14ac:dyDescent="0.2">
      <c r="A4" s="161" t="s">
        <v>282</v>
      </c>
      <c r="B4" s="162"/>
      <c r="C4" s="162"/>
      <c r="D4" s="162"/>
      <c r="E4" s="162"/>
      <c r="F4" s="162"/>
      <c r="G4" s="162"/>
      <c r="H4" s="162"/>
      <c r="I4" s="163"/>
      <c r="J4" s="7"/>
      <c r="K4" s="7"/>
      <c r="L4" s="7"/>
    </row>
    <row r="5" spans="1:12" x14ac:dyDescent="0.2">
      <c r="A5" s="69"/>
      <c r="B5" s="13"/>
      <c r="C5" s="13"/>
      <c r="D5" s="13"/>
      <c r="E5" s="14"/>
      <c r="F5" s="70"/>
      <c r="G5" s="15"/>
      <c r="H5" s="16"/>
      <c r="I5" s="71"/>
      <c r="J5" s="7"/>
      <c r="K5" s="7"/>
      <c r="L5" s="7"/>
    </row>
    <row r="6" spans="1:12" x14ac:dyDescent="0.2">
      <c r="A6" s="164" t="s">
        <v>217</v>
      </c>
      <c r="B6" s="165"/>
      <c r="C6" s="156" t="s">
        <v>286</v>
      </c>
      <c r="D6" s="157"/>
      <c r="E6" s="25"/>
      <c r="F6" s="25"/>
      <c r="G6" s="25"/>
      <c r="H6" s="25"/>
      <c r="I6" s="72"/>
      <c r="J6" s="7"/>
      <c r="K6" s="7"/>
      <c r="L6" s="7"/>
    </row>
    <row r="7" spans="1:12" x14ac:dyDescent="0.2">
      <c r="A7" s="73"/>
      <c r="B7" s="19"/>
      <c r="C7" s="13"/>
      <c r="D7" s="13"/>
      <c r="E7" s="25"/>
      <c r="F7" s="25"/>
      <c r="G7" s="25"/>
      <c r="H7" s="25"/>
      <c r="I7" s="72"/>
      <c r="J7" s="7"/>
      <c r="K7" s="7"/>
      <c r="L7" s="7"/>
    </row>
    <row r="8" spans="1:12" x14ac:dyDescent="0.2">
      <c r="A8" s="166" t="s">
        <v>218</v>
      </c>
      <c r="B8" s="167"/>
      <c r="C8" s="156" t="s">
        <v>287</v>
      </c>
      <c r="D8" s="157"/>
      <c r="E8" s="25"/>
      <c r="F8" s="25"/>
      <c r="G8" s="25"/>
      <c r="H8" s="25"/>
      <c r="I8" s="74"/>
      <c r="J8" s="7"/>
      <c r="K8" s="7"/>
      <c r="L8" s="7"/>
    </row>
    <row r="9" spans="1:12" x14ac:dyDescent="0.2">
      <c r="A9" s="75"/>
      <c r="B9" s="41"/>
      <c r="C9" s="17"/>
      <c r="D9" s="23"/>
      <c r="E9" s="13"/>
      <c r="F9" s="13"/>
      <c r="G9" s="13"/>
      <c r="H9" s="13"/>
      <c r="I9" s="74"/>
      <c r="J9" s="7"/>
      <c r="K9" s="7"/>
      <c r="L9" s="7"/>
    </row>
    <row r="10" spans="1:12" x14ac:dyDescent="0.2">
      <c r="A10" s="153" t="s">
        <v>219</v>
      </c>
      <c r="B10" s="154"/>
      <c r="C10" s="156" t="s">
        <v>288</v>
      </c>
      <c r="D10" s="157"/>
      <c r="E10" s="13"/>
      <c r="F10" s="13"/>
      <c r="G10" s="13"/>
      <c r="H10" s="13"/>
      <c r="I10" s="74"/>
      <c r="J10" s="7"/>
      <c r="K10" s="7"/>
      <c r="L10" s="7"/>
    </row>
    <row r="11" spans="1:12" x14ac:dyDescent="0.2">
      <c r="A11" s="155"/>
      <c r="B11" s="154"/>
      <c r="C11" s="13"/>
      <c r="D11" s="13"/>
      <c r="E11" s="13"/>
      <c r="F11" s="13"/>
      <c r="G11" s="13"/>
      <c r="H11" s="13"/>
      <c r="I11" s="74"/>
      <c r="J11" s="7"/>
      <c r="K11" s="7"/>
      <c r="L11" s="7"/>
    </row>
    <row r="12" spans="1:12" x14ac:dyDescent="0.2">
      <c r="A12" s="164" t="s">
        <v>220</v>
      </c>
      <c r="B12" s="165"/>
      <c r="C12" s="168" t="s">
        <v>289</v>
      </c>
      <c r="D12" s="169"/>
      <c r="E12" s="169"/>
      <c r="F12" s="169"/>
      <c r="G12" s="169"/>
      <c r="H12" s="169"/>
      <c r="I12" s="170"/>
      <c r="J12" s="7"/>
      <c r="K12" s="7"/>
      <c r="L12" s="7"/>
    </row>
    <row r="13" spans="1:12" x14ac:dyDescent="0.2">
      <c r="A13" s="73"/>
      <c r="B13" s="19"/>
      <c r="C13" s="18"/>
      <c r="D13" s="13"/>
      <c r="E13" s="13"/>
      <c r="F13" s="13"/>
      <c r="G13" s="13"/>
      <c r="H13" s="13"/>
      <c r="I13" s="74"/>
      <c r="J13" s="7"/>
      <c r="K13" s="7"/>
      <c r="L13" s="7"/>
    </row>
    <row r="14" spans="1:12" x14ac:dyDescent="0.2">
      <c r="A14" s="164" t="s">
        <v>221</v>
      </c>
      <c r="B14" s="165"/>
      <c r="C14" s="171">
        <v>48000</v>
      </c>
      <c r="D14" s="172"/>
      <c r="E14" s="13"/>
      <c r="F14" s="168" t="s">
        <v>290</v>
      </c>
      <c r="G14" s="169"/>
      <c r="H14" s="169"/>
      <c r="I14" s="170"/>
      <c r="J14" s="7"/>
      <c r="K14" s="7"/>
      <c r="L14" s="7"/>
    </row>
    <row r="15" spans="1:12" x14ac:dyDescent="0.2">
      <c r="A15" s="73"/>
      <c r="B15" s="19"/>
      <c r="C15" s="13"/>
      <c r="D15" s="13"/>
      <c r="E15" s="13"/>
      <c r="F15" s="13"/>
      <c r="G15" s="13"/>
      <c r="H15" s="13"/>
      <c r="I15" s="74"/>
      <c r="J15" s="7"/>
      <c r="K15" s="7"/>
      <c r="L15" s="7"/>
    </row>
    <row r="16" spans="1:12" x14ac:dyDescent="0.2">
      <c r="A16" s="164" t="s">
        <v>222</v>
      </c>
      <c r="B16" s="165"/>
      <c r="C16" s="168" t="s">
        <v>291</v>
      </c>
      <c r="D16" s="169"/>
      <c r="E16" s="169"/>
      <c r="F16" s="169"/>
      <c r="G16" s="169"/>
      <c r="H16" s="169"/>
      <c r="I16" s="170"/>
      <c r="J16" s="7"/>
      <c r="K16" s="7"/>
      <c r="L16" s="7"/>
    </row>
    <row r="17" spans="1:12" x14ac:dyDescent="0.2">
      <c r="A17" s="73"/>
      <c r="B17" s="19"/>
      <c r="C17" s="13"/>
      <c r="D17" s="13"/>
      <c r="E17" s="13"/>
      <c r="F17" s="13"/>
      <c r="G17" s="13"/>
      <c r="H17" s="13"/>
      <c r="I17" s="74"/>
      <c r="J17" s="7"/>
      <c r="K17" s="7"/>
      <c r="L17" s="7"/>
    </row>
    <row r="18" spans="1:12" x14ac:dyDescent="0.2">
      <c r="A18" s="164" t="s">
        <v>223</v>
      </c>
      <c r="B18" s="165"/>
      <c r="C18" s="173" t="s">
        <v>292</v>
      </c>
      <c r="D18" s="174"/>
      <c r="E18" s="174"/>
      <c r="F18" s="174"/>
      <c r="G18" s="174"/>
      <c r="H18" s="174"/>
      <c r="I18" s="175"/>
      <c r="J18" s="7"/>
      <c r="K18" s="7"/>
      <c r="L18" s="7"/>
    </row>
    <row r="19" spans="1:12" x14ac:dyDescent="0.2">
      <c r="A19" s="73"/>
      <c r="B19" s="19"/>
      <c r="C19" s="18"/>
      <c r="D19" s="13"/>
      <c r="E19" s="13"/>
      <c r="F19" s="13"/>
      <c r="G19" s="13"/>
      <c r="H19" s="13"/>
      <c r="I19" s="74"/>
      <c r="J19" s="7"/>
      <c r="K19" s="7"/>
      <c r="L19" s="7"/>
    </row>
    <row r="20" spans="1:12" x14ac:dyDescent="0.2">
      <c r="A20" s="164" t="s">
        <v>224</v>
      </c>
      <c r="B20" s="165"/>
      <c r="C20" s="173" t="s">
        <v>293</v>
      </c>
      <c r="D20" s="174"/>
      <c r="E20" s="174"/>
      <c r="F20" s="174"/>
      <c r="G20" s="174"/>
      <c r="H20" s="174"/>
      <c r="I20" s="175"/>
      <c r="J20" s="7"/>
      <c r="K20" s="7"/>
      <c r="L20" s="7"/>
    </row>
    <row r="21" spans="1:12" x14ac:dyDescent="0.2">
      <c r="A21" s="73"/>
      <c r="B21" s="19"/>
      <c r="C21" s="18"/>
      <c r="D21" s="13"/>
      <c r="E21" s="13"/>
      <c r="F21" s="13"/>
      <c r="G21" s="13"/>
      <c r="H21" s="13"/>
      <c r="I21" s="74"/>
      <c r="J21" s="7"/>
      <c r="K21" s="7"/>
      <c r="L21" s="7"/>
    </row>
    <row r="22" spans="1:12" x14ac:dyDescent="0.2">
      <c r="A22" s="164" t="s">
        <v>225</v>
      </c>
      <c r="B22" s="165"/>
      <c r="C22" s="98">
        <v>201</v>
      </c>
      <c r="D22" s="168" t="s">
        <v>290</v>
      </c>
      <c r="E22" s="176"/>
      <c r="F22" s="177"/>
      <c r="G22" s="164"/>
      <c r="H22" s="178"/>
      <c r="I22" s="76"/>
      <c r="J22" s="7"/>
      <c r="K22" s="7"/>
      <c r="L22" s="7"/>
    </row>
    <row r="23" spans="1:12" x14ac:dyDescent="0.2">
      <c r="A23" s="73"/>
      <c r="B23" s="19"/>
      <c r="C23" s="13"/>
      <c r="D23" s="21"/>
      <c r="E23" s="21"/>
      <c r="F23" s="21"/>
      <c r="G23" s="21"/>
      <c r="H23" s="13"/>
      <c r="I23" s="74"/>
      <c r="J23" s="7"/>
      <c r="K23" s="7"/>
      <c r="L23" s="7"/>
    </row>
    <row r="24" spans="1:12" x14ac:dyDescent="0.2">
      <c r="A24" s="164" t="s">
        <v>226</v>
      </c>
      <c r="B24" s="165"/>
      <c r="C24" s="98">
        <v>6</v>
      </c>
      <c r="D24" s="168" t="s">
        <v>294</v>
      </c>
      <c r="E24" s="176"/>
      <c r="F24" s="176"/>
      <c r="G24" s="177"/>
      <c r="H24" s="42" t="s">
        <v>227</v>
      </c>
      <c r="I24" s="125">
        <v>6377</v>
      </c>
      <c r="J24" s="7"/>
      <c r="K24" s="7"/>
      <c r="L24" s="7"/>
    </row>
    <row r="25" spans="1:12" x14ac:dyDescent="0.2">
      <c r="A25" s="73"/>
      <c r="B25" s="19"/>
      <c r="C25" s="13"/>
      <c r="D25" s="21"/>
      <c r="E25" s="21"/>
      <c r="F25" s="21"/>
      <c r="G25" s="19"/>
      <c r="H25" s="19" t="s">
        <v>283</v>
      </c>
      <c r="I25" s="77"/>
      <c r="J25" s="7"/>
      <c r="K25" s="7"/>
      <c r="L25" s="7"/>
    </row>
    <row r="26" spans="1:12" x14ac:dyDescent="0.2">
      <c r="A26" s="164" t="s">
        <v>228</v>
      </c>
      <c r="B26" s="165"/>
      <c r="C26" s="99" t="s">
        <v>295</v>
      </c>
      <c r="D26" s="22"/>
      <c r="E26" s="29"/>
      <c r="F26" s="21"/>
      <c r="G26" s="179" t="s">
        <v>229</v>
      </c>
      <c r="H26" s="165"/>
      <c r="I26" s="100" t="s">
        <v>296</v>
      </c>
      <c r="J26" s="7"/>
      <c r="K26" s="7"/>
      <c r="L26" s="7"/>
    </row>
    <row r="27" spans="1:12" x14ac:dyDescent="0.2">
      <c r="A27" s="73"/>
      <c r="B27" s="19"/>
      <c r="C27" s="13"/>
      <c r="D27" s="21"/>
      <c r="E27" s="21"/>
      <c r="F27" s="21"/>
      <c r="G27" s="21"/>
      <c r="H27" s="13"/>
      <c r="I27" s="78"/>
      <c r="J27" s="7"/>
      <c r="K27" s="7"/>
      <c r="L27" s="7"/>
    </row>
    <row r="28" spans="1:12" x14ac:dyDescent="0.2">
      <c r="A28" s="180" t="s">
        <v>230</v>
      </c>
      <c r="B28" s="181"/>
      <c r="C28" s="182"/>
      <c r="D28" s="182"/>
      <c r="E28" s="183" t="s">
        <v>231</v>
      </c>
      <c r="F28" s="184"/>
      <c r="G28" s="184"/>
      <c r="H28" s="185" t="s">
        <v>232</v>
      </c>
      <c r="I28" s="186"/>
      <c r="J28" s="7"/>
      <c r="K28" s="7"/>
      <c r="L28" s="7"/>
    </row>
    <row r="29" spans="1:12" x14ac:dyDescent="0.2">
      <c r="A29" s="79"/>
      <c r="B29" s="29"/>
      <c r="C29" s="29"/>
      <c r="D29" s="23"/>
      <c r="E29" s="13"/>
      <c r="F29" s="13"/>
      <c r="G29" s="13"/>
      <c r="H29" s="24"/>
      <c r="I29" s="78"/>
      <c r="J29" s="7"/>
      <c r="K29" s="7"/>
      <c r="L29" s="7"/>
    </row>
    <row r="30" spans="1:12" x14ac:dyDescent="0.2">
      <c r="A30" s="187" t="s">
        <v>297</v>
      </c>
      <c r="B30" s="188"/>
      <c r="C30" s="188"/>
      <c r="D30" s="189"/>
      <c r="E30" s="187" t="s">
        <v>298</v>
      </c>
      <c r="F30" s="188"/>
      <c r="G30" s="188"/>
      <c r="H30" s="156" t="s">
        <v>299</v>
      </c>
      <c r="I30" s="157"/>
      <c r="J30" s="7"/>
      <c r="K30" s="7"/>
      <c r="L30" s="7"/>
    </row>
    <row r="31" spans="1:12" x14ac:dyDescent="0.2">
      <c r="A31" s="107"/>
      <c r="B31" s="28"/>
      <c r="C31" s="27"/>
      <c r="D31" s="190"/>
      <c r="E31" s="190"/>
      <c r="F31" s="190"/>
      <c r="G31" s="191"/>
      <c r="H31" s="28"/>
      <c r="I31" s="110"/>
      <c r="J31" s="7"/>
      <c r="K31" s="7"/>
      <c r="L31" s="7"/>
    </row>
    <row r="32" spans="1:12" x14ac:dyDescent="0.2">
      <c r="A32" s="187" t="s">
        <v>300</v>
      </c>
      <c r="B32" s="188"/>
      <c r="C32" s="188"/>
      <c r="D32" s="189"/>
      <c r="E32" s="187" t="s">
        <v>298</v>
      </c>
      <c r="F32" s="188"/>
      <c r="G32" s="188"/>
      <c r="H32" s="156" t="s">
        <v>301</v>
      </c>
      <c r="I32" s="157"/>
      <c r="J32" s="7"/>
      <c r="K32" s="7"/>
      <c r="L32" s="7"/>
    </row>
    <row r="33" spans="1:12" x14ac:dyDescent="0.2">
      <c r="A33" s="107"/>
      <c r="B33" s="28"/>
      <c r="C33" s="27"/>
      <c r="D33" s="108"/>
      <c r="E33" s="108"/>
      <c r="F33" s="108"/>
      <c r="G33" s="109"/>
      <c r="H33" s="28"/>
      <c r="I33" s="111"/>
      <c r="J33" s="7"/>
      <c r="K33" s="7"/>
      <c r="L33" s="7"/>
    </row>
    <row r="34" spans="1:12" x14ac:dyDescent="0.2">
      <c r="A34" s="187" t="s">
        <v>302</v>
      </c>
      <c r="B34" s="188"/>
      <c r="C34" s="188"/>
      <c r="D34" s="189"/>
      <c r="E34" s="187" t="s">
        <v>303</v>
      </c>
      <c r="F34" s="188"/>
      <c r="G34" s="188"/>
      <c r="H34" s="156" t="s">
        <v>304</v>
      </c>
      <c r="I34" s="157"/>
      <c r="J34" s="7"/>
      <c r="K34" s="7"/>
      <c r="L34" s="7"/>
    </row>
    <row r="35" spans="1:12" x14ac:dyDescent="0.2">
      <c r="A35" s="107"/>
      <c r="B35" s="28"/>
      <c r="C35" s="27"/>
      <c r="D35" s="108"/>
      <c r="E35" s="108"/>
      <c r="F35" s="108"/>
      <c r="G35" s="109"/>
      <c r="H35" s="28"/>
      <c r="I35" s="111"/>
      <c r="J35" s="7"/>
      <c r="K35" s="7"/>
      <c r="L35" s="7"/>
    </row>
    <row r="36" spans="1:12" x14ac:dyDescent="0.2">
      <c r="A36" s="187" t="s">
        <v>305</v>
      </c>
      <c r="B36" s="188"/>
      <c r="C36" s="188"/>
      <c r="D36" s="189"/>
      <c r="E36" s="187" t="s">
        <v>306</v>
      </c>
      <c r="F36" s="188"/>
      <c r="G36" s="188"/>
      <c r="H36" s="156" t="s">
        <v>307</v>
      </c>
      <c r="I36" s="157"/>
      <c r="J36" s="7"/>
      <c r="K36" s="7"/>
      <c r="L36" s="7"/>
    </row>
    <row r="37" spans="1:12" x14ac:dyDescent="0.2">
      <c r="A37" s="112"/>
      <c r="B37" s="27"/>
      <c r="C37" s="192"/>
      <c r="D37" s="193"/>
      <c r="E37" s="28"/>
      <c r="F37" s="192"/>
      <c r="G37" s="193"/>
      <c r="H37" s="28"/>
      <c r="I37" s="113"/>
      <c r="J37" s="7"/>
      <c r="K37" s="7"/>
      <c r="L37" s="7"/>
    </row>
    <row r="38" spans="1:12" x14ac:dyDescent="0.2">
      <c r="A38" s="187" t="s">
        <v>308</v>
      </c>
      <c r="B38" s="188"/>
      <c r="C38" s="188"/>
      <c r="D38" s="189"/>
      <c r="E38" s="187" t="s">
        <v>309</v>
      </c>
      <c r="F38" s="188"/>
      <c r="G38" s="188"/>
      <c r="H38" s="156" t="s">
        <v>310</v>
      </c>
      <c r="I38" s="157"/>
      <c r="J38" s="7"/>
      <c r="K38" s="7"/>
      <c r="L38" s="7"/>
    </row>
    <row r="39" spans="1:12" x14ac:dyDescent="0.2">
      <c r="A39" s="112"/>
      <c r="B39" s="27"/>
      <c r="C39" s="27"/>
      <c r="D39" s="28"/>
      <c r="E39" s="28"/>
      <c r="F39" s="27"/>
      <c r="G39" s="28"/>
      <c r="H39" s="28"/>
      <c r="I39" s="113"/>
      <c r="J39" s="7"/>
      <c r="K39" s="7"/>
      <c r="L39" s="7"/>
    </row>
    <row r="40" spans="1:12" x14ac:dyDescent="0.2">
      <c r="A40" s="187" t="s">
        <v>311</v>
      </c>
      <c r="B40" s="188"/>
      <c r="C40" s="188"/>
      <c r="D40" s="189"/>
      <c r="E40" s="187" t="s">
        <v>312</v>
      </c>
      <c r="F40" s="188"/>
      <c r="G40" s="188"/>
      <c r="H40" s="156" t="s">
        <v>313</v>
      </c>
      <c r="I40" s="157"/>
      <c r="J40" s="7"/>
      <c r="K40" s="7"/>
      <c r="L40" s="7"/>
    </row>
    <row r="41" spans="1:12" x14ac:dyDescent="0.2">
      <c r="A41" s="101"/>
      <c r="B41" s="29"/>
      <c r="C41" s="29"/>
      <c r="D41" s="29"/>
      <c r="E41" s="20"/>
      <c r="F41" s="102"/>
      <c r="G41" s="102"/>
      <c r="H41" s="103"/>
      <c r="I41" s="81"/>
      <c r="J41" s="7"/>
      <c r="K41" s="7"/>
      <c r="L41" s="7"/>
    </row>
    <row r="42" spans="1:12" x14ac:dyDescent="0.2">
      <c r="A42" s="80"/>
      <c r="B42" s="26"/>
      <c r="C42" s="27"/>
      <c r="D42" s="28"/>
      <c r="E42" s="13"/>
      <c r="F42" s="27"/>
      <c r="G42" s="28"/>
      <c r="H42" s="13"/>
      <c r="I42" s="74"/>
      <c r="J42" s="7"/>
      <c r="K42" s="7"/>
      <c r="L42" s="7"/>
    </row>
    <row r="43" spans="1:12" x14ac:dyDescent="0.2">
      <c r="A43" s="82"/>
      <c r="B43" s="30"/>
      <c r="C43" s="30"/>
      <c r="D43" s="17"/>
      <c r="E43" s="17"/>
      <c r="F43" s="30"/>
      <c r="G43" s="17"/>
      <c r="H43" s="17"/>
      <c r="I43" s="83"/>
      <c r="J43" s="7"/>
      <c r="K43" s="7"/>
      <c r="L43" s="7"/>
    </row>
    <row r="44" spans="1:12" x14ac:dyDescent="0.2">
      <c r="A44" s="153" t="s">
        <v>233</v>
      </c>
      <c r="B44" s="197"/>
      <c r="C44" s="156"/>
      <c r="D44" s="157"/>
      <c r="E44" s="23"/>
      <c r="F44" s="168"/>
      <c r="G44" s="207"/>
      <c r="H44" s="207"/>
      <c r="I44" s="208"/>
      <c r="J44" s="7"/>
      <c r="K44" s="7"/>
      <c r="L44" s="7"/>
    </row>
    <row r="45" spans="1:12" x14ac:dyDescent="0.2">
      <c r="A45" s="80"/>
      <c r="B45" s="26"/>
      <c r="C45" s="192"/>
      <c r="D45" s="193"/>
      <c r="E45" s="13"/>
      <c r="F45" s="192"/>
      <c r="G45" s="194"/>
      <c r="H45" s="31"/>
      <c r="I45" s="84"/>
      <c r="J45" s="7"/>
      <c r="K45" s="7"/>
      <c r="L45" s="7"/>
    </row>
    <row r="46" spans="1:12" x14ac:dyDescent="0.2">
      <c r="A46" s="153" t="s">
        <v>234</v>
      </c>
      <c r="B46" s="197"/>
      <c r="C46" s="168" t="s">
        <v>314</v>
      </c>
      <c r="D46" s="195"/>
      <c r="E46" s="195"/>
      <c r="F46" s="195"/>
      <c r="G46" s="195"/>
      <c r="H46" s="195"/>
      <c r="I46" s="196"/>
      <c r="J46" s="7"/>
      <c r="K46" s="7"/>
      <c r="L46" s="7"/>
    </row>
    <row r="47" spans="1:12" x14ac:dyDescent="0.2">
      <c r="A47" s="73"/>
      <c r="B47" s="19"/>
      <c r="C47" s="18" t="s">
        <v>235</v>
      </c>
      <c r="D47" s="13"/>
      <c r="E47" s="13"/>
      <c r="F47" s="13"/>
      <c r="G47" s="13"/>
      <c r="H47" s="13"/>
      <c r="I47" s="74"/>
      <c r="J47" s="7"/>
      <c r="K47" s="7"/>
      <c r="L47" s="7"/>
    </row>
    <row r="48" spans="1:12" x14ac:dyDescent="0.2">
      <c r="A48" s="153" t="s">
        <v>236</v>
      </c>
      <c r="B48" s="197"/>
      <c r="C48" s="198" t="s">
        <v>315</v>
      </c>
      <c r="D48" s="199"/>
      <c r="E48" s="200"/>
      <c r="F48" s="13"/>
      <c r="G48" s="42" t="s">
        <v>237</v>
      </c>
      <c r="H48" s="198" t="s">
        <v>316</v>
      </c>
      <c r="I48" s="200"/>
      <c r="J48" s="7"/>
      <c r="K48" s="7"/>
      <c r="L48" s="7"/>
    </row>
    <row r="49" spans="1:12" x14ac:dyDescent="0.2">
      <c r="A49" s="73"/>
      <c r="B49" s="19"/>
      <c r="C49" s="18"/>
      <c r="D49" s="13"/>
      <c r="E49" s="13"/>
      <c r="F49" s="13"/>
      <c r="G49" s="13"/>
      <c r="H49" s="13"/>
      <c r="I49" s="74"/>
      <c r="J49" s="7"/>
      <c r="K49" s="7"/>
      <c r="L49" s="7"/>
    </row>
    <row r="50" spans="1:12" x14ac:dyDescent="0.2">
      <c r="A50" s="153" t="s">
        <v>223</v>
      </c>
      <c r="B50" s="197"/>
      <c r="C50" s="211" t="s">
        <v>317</v>
      </c>
      <c r="D50" s="199"/>
      <c r="E50" s="199"/>
      <c r="F50" s="199"/>
      <c r="G50" s="199"/>
      <c r="H50" s="199"/>
      <c r="I50" s="200"/>
      <c r="J50" s="7"/>
      <c r="K50" s="7"/>
      <c r="L50" s="7"/>
    </row>
    <row r="51" spans="1:12" x14ac:dyDescent="0.2">
      <c r="A51" s="73"/>
      <c r="B51" s="19"/>
      <c r="C51" s="13"/>
      <c r="D51" s="13"/>
      <c r="E51" s="13"/>
      <c r="F51" s="13"/>
      <c r="G51" s="13"/>
      <c r="H51" s="13"/>
      <c r="I51" s="74"/>
      <c r="J51" s="7"/>
      <c r="K51" s="7"/>
      <c r="L51" s="7"/>
    </row>
    <row r="52" spans="1:12" x14ac:dyDescent="0.2">
      <c r="A52" s="164" t="s">
        <v>238</v>
      </c>
      <c r="B52" s="165"/>
      <c r="C52" s="198" t="s">
        <v>318</v>
      </c>
      <c r="D52" s="199"/>
      <c r="E52" s="199"/>
      <c r="F52" s="199"/>
      <c r="G52" s="199"/>
      <c r="H52" s="199"/>
      <c r="I52" s="170"/>
      <c r="J52" s="7"/>
      <c r="K52" s="7"/>
      <c r="L52" s="7"/>
    </row>
    <row r="53" spans="1:12" x14ac:dyDescent="0.2">
      <c r="A53" s="85"/>
      <c r="B53" s="17"/>
      <c r="C53" s="203" t="s">
        <v>239</v>
      </c>
      <c r="D53" s="203"/>
      <c r="E53" s="203"/>
      <c r="F53" s="203"/>
      <c r="G53" s="203"/>
      <c r="H53" s="203"/>
      <c r="I53" s="86"/>
      <c r="J53" s="7"/>
      <c r="K53" s="7"/>
      <c r="L53" s="7"/>
    </row>
    <row r="54" spans="1:12" x14ac:dyDescent="0.2">
      <c r="A54" s="85"/>
      <c r="B54" s="17"/>
      <c r="C54" s="32"/>
      <c r="D54" s="32"/>
      <c r="E54" s="32"/>
      <c r="F54" s="32"/>
      <c r="G54" s="32"/>
      <c r="H54" s="32"/>
      <c r="I54" s="86"/>
      <c r="J54" s="7"/>
      <c r="K54" s="7"/>
      <c r="L54" s="7"/>
    </row>
    <row r="55" spans="1:12" x14ac:dyDescent="0.2">
      <c r="A55" s="85"/>
      <c r="B55" s="212" t="s">
        <v>240</v>
      </c>
      <c r="C55" s="213"/>
      <c r="D55" s="213"/>
      <c r="E55" s="213"/>
      <c r="F55" s="40"/>
      <c r="G55" s="40"/>
      <c r="H55" s="40"/>
      <c r="I55" s="87"/>
      <c r="J55" s="7"/>
      <c r="K55" s="7"/>
      <c r="L55" s="7"/>
    </row>
    <row r="56" spans="1:12" x14ac:dyDescent="0.2">
      <c r="A56" s="85"/>
      <c r="B56" s="214" t="s">
        <v>272</v>
      </c>
      <c r="C56" s="215"/>
      <c r="D56" s="215"/>
      <c r="E56" s="215"/>
      <c r="F56" s="215"/>
      <c r="G56" s="215"/>
      <c r="H56" s="215"/>
      <c r="I56" s="216"/>
      <c r="J56" s="7"/>
      <c r="K56" s="7"/>
      <c r="L56" s="7"/>
    </row>
    <row r="57" spans="1:12" x14ac:dyDescent="0.2">
      <c r="A57" s="85"/>
      <c r="B57" s="214" t="s">
        <v>273</v>
      </c>
      <c r="C57" s="215"/>
      <c r="D57" s="215"/>
      <c r="E57" s="215"/>
      <c r="F57" s="215"/>
      <c r="G57" s="215"/>
      <c r="H57" s="215"/>
      <c r="I57" s="87"/>
      <c r="J57" s="7"/>
      <c r="K57" s="7"/>
      <c r="L57" s="7"/>
    </row>
    <row r="58" spans="1:12" x14ac:dyDescent="0.2">
      <c r="A58" s="85"/>
      <c r="B58" s="214" t="s">
        <v>274</v>
      </c>
      <c r="C58" s="215"/>
      <c r="D58" s="215"/>
      <c r="E58" s="215"/>
      <c r="F58" s="215"/>
      <c r="G58" s="215"/>
      <c r="H58" s="215"/>
      <c r="I58" s="216"/>
      <c r="J58" s="7"/>
      <c r="K58" s="7"/>
      <c r="L58" s="7"/>
    </row>
    <row r="59" spans="1:12" x14ac:dyDescent="0.2">
      <c r="A59" s="85"/>
      <c r="B59" s="214" t="s">
        <v>275</v>
      </c>
      <c r="C59" s="215"/>
      <c r="D59" s="215"/>
      <c r="E59" s="215"/>
      <c r="F59" s="215"/>
      <c r="G59" s="215"/>
      <c r="H59" s="215"/>
      <c r="I59" s="216"/>
      <c r="J59" s="7"/>
      <c r="K59" s="7"/>
      <c r="L59" s="7"/>
    </row>
    <row r="60" spans="1:12" x14ac:dyDescent="0.2">
      <c r="A60" s="85"/>
      <c r="B60" s="88"/>
      <c r="C60" s="89"/>
      <c r="D60" s="89"/>
      <c r="E60" s="89"/>
      <c r="F60" s="89"/>
      <c r="G60" s="89"/>
      <c r="H60" s="89"/>
      <c r="I60" s="90"/>
      <c r="J60" s="7"/>
      <c r="K60" s="7"/>
      <c r="L60" s="7"/>
    </row>
    <row r="61" spans="1:12" ht="13.5" thickBot="1" x14ac:dyDescent="0.25">
      <c r="A61" s="91" t="s">
        <v>241</v>
      </c>
      <c r="B61" s="13"/>
      <c r="C61" s="13"/>
      <c r="D61" s="13"/>
      <c r="E61" s="13"/>
      <c r="F61" s="13"/>
      <c r="G61" s="33"/>
      <c r="H61" s="34"/>
      <c r="I61" s="92"/>
      <c r="J61" s="7"/>
      <c r="K61" s="7"/>
      <c r="L61" s="7"/>
    </row>
    <row r="62" spans="1:12" x14ac:dyDescent="0.2">
      <c r="A62" s="69"/>
      <c r="B62" s="13"/>
      <c r="C62" s="13"/>
      <c r="D62" s="13"/>
      <c r="E62" s="17" t="s">
        <v>242</v>
      </c>
      <c r="F62" s="29"/>
      <c r="G62" s="204" t="s">
        <v>243</v>
      </c>
      <c r="H62" s="205"/>
      <c r="I62" s="206"/>
      <c r="J62" s="7"/>
      <c r="K62" s="7"/>
      <c r="L62" s="7"/>
    </row>
    <row r="63" spans="1:12" x14ac:dyDescent="0.2">
      <c r="A63" s="93"/>
      <c r="B63" s="94"/>
      <c r="C63" s="95"/>
      <c r="D63" s="95"/>
      <c r="E63" s="95"/>
      <c r="F63" s="95"/>
      <c r="G63" s="209"/>
      <c r="H63" s="210"/>
      <c r="I63" s="96"/>
      <c r="J63" s="7"/>
      <c r="K63" s="7"/>
      <c r="L63" s="7"/>
    </row>
  </sheetData>
  <protectedRanges>
    <protectedRange sqref="E2 H2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A48:B48"/>
    <mergeCell ref="C48:E48"/>
    <mergeCell ref="H48:I48"/>
    <mergeCell ref="A1:C1"/>
    <mergeCell ref="C53:H53"/>
    <mergeCell ref="G62:I62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1"/>
  <sheetViews>
    <sheetView zoomScaleNormal="100" zoomScaleSheetLayoutView="110" workbookViewId="0">
      <selection sqref="A1:K1"/>
    </sheetView>
  </sheetViews>
  <sheetFormatPr defaultRowHeight="12.75" x14ac:dyDescent="0.2"/>
  <cols>
    <col min="1" max="9" width="9.140625" style="43"/>
    <col min="10" max="11" width="10.85546875" style="56" bestFit="1" customWidth="1"/>
    <col min="12" max="12" width="12.7109375" style="43" bestFit="1" customWidth="1"/>
    <col min="13" max="13" width="11.140625" style="43" bestFit="1" customWidth="1"/>
    <col min="14" max="16384" width="9.140625" style="43"/>
  </cols>
  <sheetData>
    <row r="1" spans="1:12" ht="12.75" customHeight="1" x14ac:dyDescent="0.2">
      <c r="A1" s="263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2" ht="15" customHeight="1" x14ac:dyDescent="0.2">
      <c r="A2" s="264" t="s">
        <v>322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2" ht="16.5" customHeight="1" x14ac:dyDescent="0.2">
      <c r="A3" s="265" t="s">
        <v>324</v>
      </c>
      <c r="B3" s="266"/>
      <c r="C3" s="266"/>
      <c r="D3" s="266"/>
      <c r="E3" s="266"/>
      <c r="F3" s="266"/>
      <c r="G3" s="266"/>
      <c r="H3" s="266"/>
      <c r="I3" s="266"/>
      <c r="J3" s="266"/>
      <c r="K3" s="267"/>
    </row>
    <row r="4" spans="1:12" ht="22.5" x14ac:dyDescent="0.2">
      <c r="A4" s="268" t="s">
        <v>50</v>
      </c>
      <c r="B4" s="269"/>
      <c r="C4" s="269"/>
      <c r="D4" s="269"/>
      <c r="E4" s="269"/>
      <c r="F4" s="269"/>
      <c r="G4" s="269"/>
      <c r="H4" s="270"/>
      <c r="I4" s="46" t="s">
        <v>244</v>
      </c>
      <c r="J4" s="135" t="s">
        <v>284</v>
      </c>
      <c r="K4" s="47" t="s">
        <v>285</v>
      </c>
    </row>
    <row r="5" spans="1:12" x14ac:dyDescent="0.2">
      <c r="A5" s="258">
        <v>1</v>
      </c>
      <c r="B5" s="258"/>
      <c r="C5" s="258"/>
      <c r="D5" s="258"/>
      <c r="E5" s="258"/>
      <c r="F5" s="258"/>
      <c r="G5" s="258"/>
      <c r="H5" s="258"/>
      <c r="I5" s="45">
        <v>2</v>
      </c>
      <c r="J5" s="134">
        <v>3</v>
      </c>
      <c r="K5" s="134">
        <v>4</v>
      </c>
    </row>
    <row r="6" spans="1:12" x14ac:dyDescent="0.2">
      <c r="A6" s="259"/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2" x14ac:dyDescent="0.2">
      <c r="A7" s="226" t="s">
        <v>51</v>
      </c>
      <c r="B7" s="227"/>
      <c r="C7" s="227"/>
      <c r="D7" s="227"/>
      <c r="E7" s="227"/>
      <c r="F7" s="227"/>
      <c r="G7" s="227"/>
      <c r="H7" s="262"/>
      <c r="I7" s="2">
        <v>1</v>
      </c>
      <c r="J7" s="136"/>
      <c r="K7" s="136"/>
    </row>
    <row r="8" spans="1:12" x14ac:dyDescent="0.2">
      <c r="A8" s="255" t="s">
        <v>8</v>
      </c>
      <c r="B8" s="256"/>
      <c r="C8" s="256"/>
      <c r="D8" s="256"/>
      <c r="E8" s="256"/>
      <c r="F8" s="256"/>
      <c r="G8" s="256"/>
      <c r="H8" s="257"/>
      <c r="I8" s="1">
        <v>2</v>
      </c>
      <c r="J8" s="44">
        <f>J9+J16+J26+J35+J39</f>
        <v>2056625198</v>
      </c>
      <c r="K8" s="44">
        <f>K9+K16+K26+K35+K39</f>
        <v>1928731591</v>
      </c>
      <c r="L8" s="104"/>
    </row>
    <row r="9" spans="1:12" x14ac:dyDescent="0.2">
      <c r="A9" s="230" t="s">
        <v>171</v>
      </c>
      <c r="B9" s="231"/>
      <c r="C9" s="231"/>
      <c r="D9" s="231"/>
      <c r="E9" s="231"/>
      <c r="F9" s="231"/>
      <c r="G9" s="231"/>
      <c r="H9" s="232"/>
      <c r="I9" s="1">
        <v>3</v>
      </c>
      <c r="J9" s="44">
        <f>SUM(J10:J15)</f>
        <v>352332661</v>
      </c>
      <c r="K9" s="44">
        <f>SUM(K10:K15)</f>
        <v>351346331</v>
      </c>
      <c r="L9" s="104"/>
    </row>
    <row r="10" spans="1:12" x14ac:dyDescent="0.2">
      <c r="A10" s="230" t="s">
        <v>99</v>
      </c>
      <c r="B10" s="231"/>
      <c r="C10" s="231"/>
      <c r="D10" s="231"/>
      <c r="E10" s="231"/>
      <c r="F10" s="231"/>
      <c r="G10" s="231"/>
      <c r="H10" s="232"/>
      <c r="I10" s="1">
        <v>4</v>
      </c>
      <c r="J10" s="5">
        <v>4235380</v>
      </c>
      <c r="K10" s="5">
        <v>5647170</v>
      </c>
      <c r="L10" s="104"/>
    </row>
    <row r="11" spans="1:12" x14ac:dyDescent="0.2">
      <c r="A11" s="230" t="s">
        <v>9</v>
      </c>
      <c r="B11" s="231"/>
      <c r="C11" s="231"/>
      <c r="D11" s="231"/>
      <c r="E11" s="231"/>
      <c r="F11" s="231"/>
      <c r="G11" s="231"/>
      <c r="H11" s="232"/>
      <c r="I11" s="1">
        <v>5</v>
      </c>
      <c r="J11" s="5">
        <v>285308114</v>
      </c>
      <c r="K11" s="5">
        <v>276565446</v>
      </c>
      <c r="L11" s="104"/>
    </row>
    <row r="12" spans="1:12" x14ac:dyDescent="0.2">
      <c r="A12" s="230" t="s">
        <v>100</v>
      </c>
      <c r="B12" s="231"/>
      <c r="C12" s="231"/>
      <c r="D12" s="231"/>
      <c r="E12" s="231"/>
      <c r="F12" s="231"/>
      <c r="G12" s="231"/>
      <c r="H12" s="232"/>
      <c r="I12" s="1">
        <v>6</v>
      </c>
      <c r="J12" s="5">
        <v>44293000</v>
      </c>
      <c r="K12" s="5">
        <v>48263000</v>
      </c>
      <c r="L12" s="104"/>
    </row>
    <row r="13" spans="1:12" x14ac:dyDescent="0.2">
      <c r="A13" s="230" t="s">
        <v>174</v>
      </c>
      <c r="B13" s="231"/>
      <c r="C13" s="231"/>
      <c r="D13" s="231"/>
      <c r="E13" s="231"/>
      <c r="F13" s="231"/>
      <c r="G13" s="231"/>
      <c r="H13" s="232"/>
      <c r="I13" s="1">
        <v>7</v>
      </c>
      <c r="J13" s="5">
        <v>0</v>
      </c>
      <c r="K13" s="5">
        <v>0</v>
      </c>
      <c r="L13" s="104"/>
    </row>
    <row r="14" spans="1:12" x14ac:dyDescent="0.2">
      <c r="A14" s="230" t="s">
        <v>175</v>
      </c>
      <c r="B14" s="231"/>
      <c r="C14" s="231"/>
      <c r="D14" s="231"/>
      <c r="E14" s="231"/>
      <c r="F14" s="231"/>
      <c r="G14" s="231"/>
      <c r="H14" s="232"/>
      <c r="I14" s="1">
        <v>8</v>
      </c>
      <c r="J14" s="5">
        <v>18496167</v>
      </c>
      <c r="K14" s="5">
        <v>20870715</v>
      </c>
      <c r="L14" s="104"/>
    </row>
    <row r="15" spans="1:12" x14ac:dyDescent="0.2">
      <c r="A15" s="230" t="s">
        <v>176</v>
      </c>
      <c r="B15" s="231"/>
      <c r="C15" s="231"/>
      <c r="D15" s="231"/>
      <c r="E15" s="231"/>
      <c r="F15" s="231"/>
      <c r="G15" s="231"/>
      <c r="H15" s="232"/>
      <c r="I15" s="1">
        <v>9</v>
      </c>
      <c r="J15" s="5">
        <v>0</v>
      </c>
      <c r="K15" s="5">
        <v>0</v>
      </c>
      <c r="L15" s="104"/>
    </row>
    <row r="16" spans="1:12" x14ac:dyDescent="0.2">
      <c r="A16" s="230" t="s">
        <v>172</v>
      </c>
      <c r="B16" s="231"/>
      <c r="C16" s="231"/>
      <c r="D16" s="231"/>
      <c r="E16" s="231"/>
      <c r="F16" s="231"/>
      <c r="G16" s="231"/>
      <c r="H16" s="232"/>
      <c r="I16" s="1">
        <v>10</v>
      </c>
      <c r="J16" s="44">
        <f>SUM(J17:J25)</f>
        <v>1642820313</v>
      </c>
      <c r="K16" s="44">
        <f>SUM(K17:K25)</f>
        <v>1523782212</v>
      </c>
      <c r="L16" s="104"/>
    </row>
    <row r="17" spans="1:12" x14ac:dyDescent="0.2">
      <c r="A17" s="230" t="s">
        <v>177</v>
      </c>
      <c r="B17" s="231"/>
      <c r="C17" s="231"/>
      <c r="D17" s="231"/>
      <c r="E17" s="231"/>
      <c r="F17" s="231"/>
      <c r="G17" s="231"/>
      <c r="H17" s="232"/>
      <c r="I17" s="1">
        <v>11</v>
      </c>
      <c r="J17" s="5">
        <v>176061299</v>
      </c>
      <c r="K17" s="5">
        <v>147613046</v>
      </c>
      <c r="L17" s="104"/>
    </row>
    <row r="18" spans="1:12" x14ac:dyDescent="0.2">
      <c r="A18" s="230" t="s">
        <v>213</v>
      </c>
      <c r="B18" s="231"/>
      <c r="C18" s="231"/>
      <c r="D18" s="231"/>
      <c r="E18" s="231"/>
      <c r="F18" s="231"/>
      <c r="G18" s="231"/>
      <c r="H18" s="232"/>
      <c r="I18" s="1">
        <v>12</v>
      </c>
      <c r="J18" s="5">
        <v>966278616</v>
      </c>
      <c r="K18" s="5">
        <v>877174067</v>
      </c>
      <c r="L18" s="104"/>
    </row>
    <row r="19" spans="1:12" x14ac:dyDescent="0.2">
      <c r="A19" s="230" t="s">
        <v>178</v>
      </c>
      <c r="B19" s="231"/>
      <c r="C19" s="231"/>
      <c r="D19" s="231"/>
      <c r="E19" s="231"/>
      <c r="F19" s="231"/>
      <c r="G19" s="231"/>
      <c r="H19" s="232"/>
      <c r="I19" s="1">
        <v>13</v>
      </c>
      <c r="J19" s="5">
        <v>418780995</v>
      </c>
      <c r="K19" s="5">
        <v>416714661</v>
      </c>
      <c r="L19" s="104"/>
    </row>
    <row r="20" spans="1:12" x14ac:dyDescent="0.2">
      <c r="A20" s="230" t="s">
        <v>21</v>
      </c>
      <c r="B20" s="231"/>
      <c r="C20" s="231"/>
      <c r="D20" s="231"/>
      <c r="E20" s="231"/>
      <c r="F20" s="231"/>
      <c r="G20" s="231"/>
      <c r="H20" s="232"/>
      <c r="I20" s="1">
        <v>14</v>
      </c>
      <c r="J20" s="5">
        <v>23292232</v>
      </c>
      <c r="K20" s="5">
        <v>21307633</v>
      </c>
      <c r="L20" s="104"/>
    </row>
    <row r="21" spans="1:12" x14ac:dyDescent="0.2">
      <c r="A21" s="230" t="s">
        <v>22</v>
      </c>
      <c r="B21" s="231"/>
      <c r="C21" s="231"/>
      <c r="D21" s="231"/>
      <c r="E21" s="231"/>
      <c r="F21" s="231"/>
      <c r="G21" s="231"/>
      <c r="H21" s="232"/>
      <c r="I21" s="1">
        <v>15</v>
      </c>
      <c r="J21" s="5">
        <v>0</v>
      </c>
      <c r="K21" s="5">
        <v>0</v>
      </c>
      <c r="L21" s="104"/>
    </row>
    <row r="22" spans="1:12" x14ac:dyDescent="0.2">
      <c r="A22" s="230" t="s">
        <v>63</v>
      </c>
      <c r="B22" s="231"/>
      <c r="C22" s="231"/>
      <c r="D22" s="231"/>
      <c r="E22" s="231"/>
      <c r="F22" s="231"/>
      <c r="G22" s="231"/>
      <c r="H22" s="232"/>
      <c r="I22" s="1">
        <v>16</v>
      </c>
      <c r="J22" s="5">
        <v>5361777</v>
      </c>
      <c r="K22" s="5">
        <v>13219507</v>
      </c>
      <c r="L22" s="104"/>
    </row>
    <row r="23" spans="1:12" x14ac:dyDescent="0.2">
      <c r="A23" s="230" t="s">
        <v>64</v>
      </c>
      <c r="B23" s="231"/>
      <c r="C23" s="231"/>
      <c r="D23" s="231"/>
      <c r="E23" s="231"/>
      <c r="F23" s="231"/>
      <c r="G23" s="231"/>
      <c r="H23" s="232"/>
      <c r="I23" s="1">
        <v>17</v>
      </c>
      <c r="J23" s="5">
        <v>49188929</v>
      </c>
      <c r="K23" s="5">
        <v>43912925</v>
      </c>
      <c r="L23" s="104"/>
    </row>
    <row r="24" spans="1:12" x14ac:dyDescent="0.2">
      <c r="A24" s="230" t="s">
        <v>65</v>
      </c>
      <c r="B24" s="231"/>
      <c r="C24" s="231"/>
      <c r="D24" s="231"/>
      <c r="E24" s="231"/>
      <c r="F24" s="231"/>
      <c r="G24" s="231"/>
      <c r="H24" s="232"/>
      <c r="I24" s="1">
        <v>18</v>
      </c>
      <c r="J24" s="5">
        <v>3856465</v>
      </c>
      <c r="K24" s="5">
        <v>3840373</v>
      </c>
      <c r="L24" s="104"/>
    </row>
    <row r="25" spans="1:12" x14ac:dyDescent="0.2">
      <c r="A25" s="230" t="s">
        <v>66</v>
      </c>
      <c r="B25" s="231"/>
      <c r="C25" s="231"/>
      <c r="D25" s="231"/>
      <c r="E25" s="231"/>
      <c r="F25" s="231"/>
      <c r="G25" s="231"/>
      <c r="H25" s="232"/>
      <c r="I25" s="1">
        <v>19</v>
      </c>
      <c r="J25" s="5">
        <v>0</v>
      </c>
      <c r="K25" s="5">
        <v>0</v>
      </c>
      <c r="L25" s="104"/>
    </row>
    <row r="26" spans="1:12" x14ac:dyDescent="0.2">
      <c r="A26" s="230" t="s">
        <v>159</v>
      </c>
      <c r="B26" s="231"/>
      <c r="C26" s="231"/>
      <c r="D26" s="231"/>
      <c r="E26" s="231"/>
      <c r="F26" s="231"/>
      <c r="G26" s="231"/>
      <c r="H26" s="232"/>
      <c r="I26" s="1">
        <v>20</v>
      </c>
      <c r="J26" s="44">
        <f>SUM(J27:J34)</f>
        <v>9142431</v>
      </c>
      <c r="K26" s="44">
        <f>SUM(K27:K34)</f>
        <v>4325987</v>
      </c>
      <c r="L26" s="104"/>
    </row>
    <row r="27" spans="1:12" x14ac:dyDescent="0.2">
      <c r="A27" s="230" t="s">
        <v>67</v>
      </c>
      <c r="B27" s="231"/>
      <c r="C27" s="231"/>
      <c r="D27" s="231"/>
      <c r="E27" s="231"/>
      <c r="F27" s="231"/>
      <c r="G27" s="231"/>
      <c r="H27" s="232"/>
      <c r="I27" s="1">
        <v>21</v>
      </c>
      <c r="J27" s="5">
        <v>0</v>
      </c>
      <c r="K27" s="5">
        <v>0</v>
      </c>
      <c r="L27" s="104"/>
    </row>
    <row r="28" spans="1:12" x14ac:dyDescent="0.2">
      <c r="A28" s="230" t="s">
        <v>68</v>
      </c>
      <c r="B28" s="231"/>
      <c r="C28" s="231"/>
      <c r="D28" s="231"/>
      <c r="E28" s="231"/>
      <c r="F28" s="231"/>
      <c r="G28" s="231"/>
      <c r="H28" s="232"/>
      <c r="I28" s="1">
        <v>22</v>
      </c>
      <c r="J28" s="5">
        <v>0</v>
      </c>
      <c r="K28" s="5">
        <v>0</v>
      </c>
      <c r="L28" s="104"/>
    </row>
    <row r="29" spans="1:12" x14ac:dyDescent="0.2">
      <c r="A29" s="230" t="s">
        <v>69</v>
      </c>
      <c r="B29" s="231"/>
      <c r="C29" s="231"/>
      <c r="D29" s="231"/>
      <c r="E29" s="231"/>
      <c r="F29" s="231"/>
      <c r="G29" s="231"/>
      <c r="H29" s="232"/>
      <c r="I29" s="1">
        <v>23</v>
      </c>
      <c r="J29" s="5">
        <v>330000</v>
      </c>
      <c r="K29" s="5">
        <v>330000</v>
      </c>
      <c r="L29" s="104"/>
    </row>
    <row r="30" spans="1:12" x14ac:dyDescent="0.2">
      <c r="A30" s="230" t="s">
        <v>74</v>
      </c>
      <c r="B30" s="231"/>
      <c r="C30" s="231"/>
      <c r="D30" s="231"/>
      <c r="E30" s="231"/>
      <c r="F30" s="231"/>
      <c r="G30" s="231"/>
      <c r="H30" s="232"/>
      <c r="I30" s="1">
        <v>24</v>
      </c>
      <c r="J30" s="5">
        <v>0</v>
      </c>
      <c r="K30" s="5">
        <v>0</v>
      </c>
      <c r="L30" s="104"/>
    </row>
    <row r="31" spans="1:12" x14ac:dyDescent="0.2">
      <c r="A31" s="230" t="s">
        <v>75</v>
      </c>
      <c r="B31" s="231"/>
      <c r="C31" s="231"/>
      <c r="D31" s="231"/>
      <c r="E31" s="231"/>
      <c r="F31" s="231"/>
      <c r="G31" s="231"/>
      <c r="H31" s="232"/>
      <c r="I31" s="1">
        <v>25</v>
      </c>
      <c r="J31" s="5">
        <v>1274116</v>
      </c>
      <c r="K31" s="5">
        <v>180351</v>
      </c>
      <c r="L31" s="104"/>
    </row>
    <row r="32" spans="1:12" x14ac:dyDescent="0.2">
      <c r="A32" s="230" t="s">
        <v>76</v>
      </c>
      <c r="B32" s="231"/>
      <c r="C32" s="231"/>
      <c r="D32" s="231"/>
      <c r="E32" s="231"/>
      <c r="F32" s="231"/>
      <c r="G32" s="231"/>
      <c r="H32" s="232"/>
      <c r="I32" s="1">
        <v>26</v>
      </c>
      <c r="J32" s="5">
        <v>7538295</v>
      </c>
      <c r="K32" s="5">
        <v>3815636</v>
      </c>
      <c r="L32" s="104"/>
    </row>
    <row r="33" spans="1:12" x14ac:dyDescent="0.2">
      <c r="A33" s="230" t="s">
        <v>70</v>
      </c>
      <c r="B33" s="231"/>
      <c r="C33" s="231"/>
      <c r="D33" s="231"/>
      <c r="E33" s="231"/>
      <c r="F33" s="231"/>
      <c r="G33" s="231"/>
      <c r="H33" s="232"/>
      <c r="I33" s="1">
        <v>27</v>
      </c>
      <c r="J33" s="5">
        <v>20</v>
      </c>
      <c r="K33" s="5">
        <v>0</v>
      </c>
      <c r="L33" s="104"/>
    </row>
    <row r="34" spans="1:12" x14ac:dyDescent="0.2">
      <c r="A34" s="230" t="s">
        <v>152</v>
      </c>
      <c r="B34" s="231"/>
      <c r="C34" s="231"/>
      <c r="D34" s="231"/>
      <c r="E34" s="231"/>
      <c r="F34" s="231"/>
      <c r="G34" s="231"/>
      <c r="H34" s="232"/>
      <c r="I34" s="1">
        <v>28</v>
      </c>
      <c r="J34" s="5">
        <v>0</v>
      </c>
      <c r="K34" s="5">
        <v>0</v>
      </c>
      <c r="L34" s="104"/>
    </row>
    <row r="35" spans="1:12" x14ac:dyDescent="0.2">
      <c r="A35" s="230" t="s">
        <v>153</v>
      </c>
      <c r="B35" s="231"/>
      <c r="C35" s="231"/>
      <c r="D35" s="231"/>
      <c r="E35" s="231"/>
      <c r="F35" s="231"/>
      <c r="G35" s="231"/>
      <c r="H35" s="232"/>
      <c r="I35" s="1">
        <v>29</v>
      </c>
      <c r="J35" s="44">
        <f>SUM(J36:J38)</f>
        <v>0</v>
      </c>
      <c r="K35" s="44">
        <f>SUM(K36:K38)</f>
        <v>0</v>
      </c>
      <c r="L35" s="104"/>
    </row>
    <row r="36" spans="1:12" x14ac:dyDescent="0.2">
      <c r="A36" s="230" t="s">
        <v>71</v>
      </c>
      <c r="B36" s="231"/>
      <c r="C36" s="231"/>
      <c r="D36" s="231"/>
      <c r="E36" s="231"/>
      <c r="F36" s="231"/>
      <c r="G36" s="231"/>
      <c r="H36" s="232"/>
      <c r="I36" s="1">
        <v>30</v>
      </c>
      <c r="J36" s="5">
        <v>0</v>
      </c>
      <c r="K36" s="5">
        <v>0</v>
      </c>
      <c r="L36" s="104"/>
    </row>
    <row r="37" spans="1:12" x14ac:dyDescent="0.2">
      <c r="A37" s="230" t="s">
        <v>72</v>
      </c>
      <c r="B37" s="231"/>
      <c r="C37" s="231"/>
      <c r="D37" s="231"/>
      <c r="E37" s="231"/>
      <c r="F37" s="231"/>
      <c r="G37" s="231"/>
      <c r="H37" s="232"/>
      <c r="I37" s="1">
        <v>31</v>
      </c>
      <c r="J37" s="5">
        <v>0</v>
      </c>
      <c r="K37" s="5">
        <v>0</v>
      </c>
      <c r="L37" s="104"/>
    </row>
    <row r="38" spans="1:12" x14ac:dyDescent="0.2">
      <c r="A38" s="230" t="s">
        <v>73</v>
      </c>
      <c r="B38" s="231"/>
      <c r="C38" s="231"/>
      <c r="D38" s="231"/>
      <c r="E38" s="231"/>
      <c r="F38" s="231"/>
      <c r="G38" s="231"/>
      <c r="H38" s="232"/>
      <c r="I38" s="1">
        <v>32</v>
      </c>
      <c r="J38" s="5">
        <v>0</v>
      </c>
      <c r="K38" s="5">
        <v>0</v>
      </c>
      <c r="L38" s="104"/>
    </row>
    <row r="39" spans="1:12" x14ac:dyDescent="0.2">
      <c r="A39" s="230" t="s">
        <v>154</v>
      </c>
      <c r="B39" s="231"/>
      <c r="C39" s="231"/>
      <c r="D39" s="231"/>
      <c r="E39" s="231"/>
      <c r="F39" s="231"/>
      <c r="G39" s="231"/>
      <c r="H39" s="232"/>
      <c r="I39" s="1">
        <v>33</v>
      </c>
      <c r="J39" s="5">
        <v>52329793</v>
      </c>
      <c r="K39" s="5">
        <v>49277061</v>
      </c>
      <c r="L39" s="104"/>
    </row>
    <row r="40" spans="1:12" x14ac:dyDescent="0.2">
      <c r="A40" s="255" t="s">
        <v>206</v>
      </c>
      <c r="B40" s="256"/>
      <c r="C40" s="256"/>
      <c r="D40" s="256"/>
      <c r="E40" s="256"/>
      <c r="F40" s="256"/>
      <c r="G40" s="256"/>
      <c r="H40" s="257"/>
      <c r="I40" s="1">
        <v>34</v>
      </c>
      <c r="J40" s="44">
        <f>J41+J49+J56+J64</f>
        <v>1933337889</v>
      </c>
      <c r="K40" s="44">
        <f>K41+K49+K56+K64</f>
        <v>1957054620</v>
      </c>
      <c r="L40" s="104"/>
    </row>
    <row r="41" spans="1:12" x14ac:dyDescent="0.2">
      <c r="A41" s="230" t="s">
        <v>91</v>
      </c>
      <c r="B41" s="231"/>
      <c r="C41" s="231"/>
      <c r="D41" s="231"/>
      <c r="E41" s="231"/>
      <c r="F41" s="231"/>
      <c r="G41" s="231"/>
      <c r="H41" s="232"/>
      <c r="I41" s="1">
        <v>35</v>
      </c>
      <c r="J41" s="44">
        <f>SUM(J42:J48)</f>
        <v>700861151</v>
      </c>
      <c r="K41" s="44">
        <f>SUM(K42:K48)</f>
        <v>774215486.88</v>
      </c>
      <c r="L41" s="104"/>
    </row>
    <row r="42" spans="1:12" x14ac:dyDescent="0.2">
      <c r="A42" s="230" t="s">
        <v>103</v>
      </c>
      <c r="B42" s="231"/>
      <c r="C42" s="231"/>
      <c r="D42" s="231"/>
      <c r="E42" s="231"/>
      <c r="F42" s="231"/>
      <c r="G42" s="231"/>
      <c r="H42" s="232"/>
      <c r="I42" s="1">
        <v>36</v>
      </c>
      <c r="J42" s="5">
        <v>222393816</v>
      </c>
      <c r="K42" s="5">
        <v>213149271</v>
      </c>
      <c r="L42" s="104"/>
    </row>
    <row r="43" spans="1:12" x14ac:dyDescent="0.2">
      <c r="A43" s="230" t="s">
        <v>104</v>
      </c>
      <c r="B43" s="231"/>
      <c r="C43" s="231"/>
      <c r="D43" s="231"/>
      <c r="E43" s="231"/>
      <c r="F43" s="231"/>
      <c r="G43" s="231"/>
      <c r="H43" s="232"/>
      <c r="I43" s="1">
        <v>37</v>
      </c>
      <c r="J43" s="5">
        <v>36289847</v>
      </c>
      <c r="K43" s="5">
        <v>50870289</v>
      </c>
      <c r="L43" s="104"/>
    </row>
    <row r="44" spans="1:12" x14ac:dyDescent="0.2">
      <c r="A44" s="230" t="s">
        <v>77</v>
      </c>
      <c r="B44" s="231"/>
      <c r="C44" s="231"/>
      <c r="D44" s="231"/>
      <c r="E44" s="231"/>
      <c r="F44" s="231"/>
      <c r="G44" s="231"/>
      <c r="H44" s="232"/>
      <c r="I44" s="1">
        <v>38</v>
      </c>
      <c r="J44" s="5">
        <v>246637351</v>
      </c>
      <c r="K44" s="5">
        <v>255608587</v>
      </c>
      <c r="L44" s="104"/>
    </row>
    <row r="45" spans="1:12" x14ac:dyDescent="0.2">
      <c r="A45" s="230" t="s">
        <v>78</v>
      </c>
      <c r="B45" s="231"/>
      <c r="C45" s="231"/>
      <c r="D45" s="231"/>
      <c r="E45" s="231"/>
      <c r="F45" s="231"/>
      <c r="G45" s="231"/>
      <c r="H45" s="232"/>
      <c r="I45" s="1">
        <v>39</v>
      </c>
      <c r="J45" s="5">
        <v>186772762</v>
      </c>
      <c r="K45" s="5">
        <v>182170011</v>
      </c>
      <c r="L45" s="104"/>
    </row>
    <row r="46" spans="1:12" x14ac:dyDescent="0.2">
      <c r="A46" s="241" t="s">
        <v>79</v>
      </c>
      <c r="B46" s="242"/>
      <c r="C46" s="242"/>
      <c r="D46" s="242"/>
      <c r="E46" s="242"/>
      <c r="F46" s="242"/>
      <c r="G46" s="242"/>
      <c r="H46" s="243"/>
      <c r="I46" s="138">
        <v>40</v>
      </c>
      <c r="J46" s="139">
        <v>0</v>
      </c>
      <c r="K46" s="139">
        <v>0</v>
      </c>
      <c r="L46" s="104"/>
    </row>
    <row r="47" spans="1:12" x14ac:dyDescent="0.2">
      <c r="A47" s="241" t="s">
        <v>80</v>
      </c>
      <c r="B47" s="242"/>
      <c r="C47" s="242"/>
      <c r="D47" s="242"/>
      <c r="E47" s="242"/>
      <c r="F47" s="242"/>
      <c r="G47" s="242"/>
      <c r="H47" s="243"/>
      <c r="I47" s="138">
        <v>41</v>
      </c>
      <c r="J47" s="139">
        <f>3665818+5101557</f>
        <v>8767375</v>
      </c>
      <c r="K47" s="139">
        <v>72417328.879999995</v>
      </c>
      <c r="L47" s="104"/>
    </row>
    <row r="48" spans="1:12" x14ac:dyDescent="0.2">
      <c r="A48" s="241" t="s">
        <v>81</v>
      </c>
      <c r="B48" s="242"/>
      <c r="C48" s="242"/>
      <c r="D48" s="242"/>
      <c r="E48" s="242"/>
      <c r="F48" s="242"/>
      <c r="G48" s="242"/>
      <c r="H48" s="243"/>
      <c r="I48" s="138">
        <v>42</v>
      </c>
      <c r="J48" s="139">
        <v>0</v>
      </c>
      <c r="K48" s="139">
        <v>0</v>
      </c>
      <c r="L48" s="104"/>
    </row>
    <row r="49" spans="1:12" x14ac:dyDescent="0.2">
      <c r="A49" s="241" t="s">
        <v>92</v>
      </c>
      <c r="B49" s="242"/>
      <c r="C49" s="242"/>
      <c r="D49" s="242"/>
      <c r="E49" s="242"/>
      <c r="F49" s="242"/>
      <c r="G49" s="242"/>
      <c r="H49" s="243"/>
      <c r="I49" s="138">
        <v>43</v>
      </c>
      <c r="J49" s="133">
        <f>SUM(J50:J55)</f>
        <v>991603792</v>
      </c>
      <c r="K49" s="133">
        <f>SUM(K50:K55)</f>
        <v>1023259887</v>
      </c>
      <c r="L49" s="104"/>
    </row>
    <row r="50" spans="1:12" x14ac:dyDescent="0.2">
      <c r="A50" s="241" t="s">
        <v>166</v>
      </c>
      <c r="B50" s="242"/>
      <c r="C50" s="242"/>
      <c r="D50" s="242"/>
      <c r="E50" s="242"/>
      <c r="F50" s="242"/>
      <c r="G50" s="242"/>
      <c r="H50" s="243"/>
      <c r="I50" s="138">
        <v>44</v>
      </c>
      <c r="J50" s="139">
        <v>0</v>
      </c>
      <c r="K50" s="139">
        <v>0</v>
      </c>
      <c r="L50" s="104"/>
    </row>
    <row r="51" spans="1:12" x14ac:dyDescent="0.2">
      <c r="A51" s="241" t="s">
        <v>167</v>
      </c>
      <c r="B51" s="242"/>
      <c r="C51" s="242"/>
      <c r="D51" s="242"/>
      <c r="E51" s="242"/>
      <c r="F51" s="242"/>
      <c r="G51" s="242"/>
      <c r="H51" s="243"/>
      <c r="I51" s="138">
        <v>45</v>
      </c>
      <c r="J51" s="139">
        <v>946272822</v>
      </c>
      <c r="K51" s="139">
        <v>973003796</v>
      </c>
      <c r="L51" s="104"/>
    </row>
    <row r="52" spans="1:12" x14ac:dyDescent="0.2">
      <c r="A52" s="241" t="s">
        <v>168</v>
      </c>
      <c r="B52" s="242"/>
      <c r="C52" s="242"/>
      <c r="D52" s="242"/>
      <c r="E52" s="242"/>
      <c r="F52" s="242"/>
      <c r="G52" s="242"/>
      <c r="H52" s="243"/>
      <c r="I52" s="138">
        <v>46</v>
      </c>
      <c r="J52" s="139">
        <v>0</v>
      </c>
      <c r="K52" s="139">
        <v>0</v>
      </c>
      <c r="L52" s="104"/>
    </row>
    <row r="53" spans="1:12" x14ac:dyDescent="0.2">
      <c r="A53" s="241" t="s">
        <v>169</v>
      </c>
      <c r="B53" s="242"/>
      <c r="C53" s="242"/>
      <c r="D53" s="242"/>
      <c r="E53" s="242"/>
      <c r="F53" s="242"/>
      <c r="G53" s="242"/>
      <c r="H53" s="243"/>
      <c r="I53" s="138">
        <v>47</v>
      </c>
      <c r="J53" s="139">
        <v>2518619</v>
      </c>
      <c r="K53" s="139">
        <v>2699482</v>
      </c>
      <c r="L53" s="104"/>
    </row>
    <row r="54" spans="1:12" x14ac:dyDescent="0.2">
      <c r="A54" s="241" t="s">
        <v>5</v>
      </c>
      <c r="B54" s="242"/>
      <c r="C54" s="242"/>
      <c r="D54" s="242"/>
      <c r="E54" s="242"/>
      <c r="F54" s="242"/>
      <c r="G54" s="242"/>
      <c r="H54" s="243"/>
      <c r="I54" s="138">
        <v>48</v>
      </c>
      <c r="J54" s="139">
        <v>34687811</v>
      </c>
      <c r="K54" s="139">
        <v>41461590</v>
      </c>
      <c r="L54" s="104"/>
    </row>
    <row r="55" spans="1:12" x14ac:dyDescent="0.2">
      <c r="A55" s="241" t="s">
        <v>6</v>
      </c>
      <c r="B55" s="242"/>
      <c r="C55" s="242"/>
      <c r="D55" s="242"/>
      <c r="E55" s="242"/>
      <c r="F55" s="242"/>
      <c r="G55" s="242"/>
      <c r="H55" s="243"/>
      <c r="I55" s="138">
        <v>49</v>
      </c>
      <c r="J55" s="139">
        <v>8124540</v>
      </c>
      <c r="K55" s="139">
        <v>6095019</v>
      </c>
      <c r="L55" s="104"/>
    </row>
    <row r="56" spans="1:12" x14ac:dyDescent="0.2">
      <c r="A56" s="241" t="s">
        <v>93</v>
      </c>
      <c r="B56" s="242"/>
      <c r="C56" s="242"/>
      <c r="D56" s="242"/>
      <c r="E56" s="242"/>
      <c r="F56" s="242"/>
      <c r="G56" s="242"/>
      <c r="H56" s="243"/>
      <c r="I56" s="138">
        <v>50</v>
      </c>
      <c r="J56" s="133">
        <f>SUM(J57:J63)</f>
        <v>88509487</v>
      </c>
      <c r="K56" s="133">
        <f>SUM(K57:K63)</f>
        <v>13034714.120000005</v>
      </c>
      <c r="L56" s="104"/>
    </row>
    <row r="57" spans="1:12" x14ac:dyDescent="0.2">
      <c r="A57" s="241" t="s">
        <v>67</v>
      </c>
      <c r="B57" s="242"/>
      <c r="C57" s="242"/>
      <c r="D57" s="242"/>
      <c r="E57" s="242"/>
      <c r="F57" s="242"/>
      <c r="G57" s="242"/>
      <c r="H57" s="243"/>
      <c r="I57" s="138">
        <v>51</v>
      </c>
      <c r="J57" s="139">
        <v>0</v>
      </c>
      <c r="K57" s="139">
        <v>0</v>
      </c>
      <c r="L57" s="104"/>
    </row>
    <row r="58" spans="1:12" x14ac:dyDescent="0.2">
      <c r="A58" s="241" t="s">
        <v>68</v>
      </c>
      <c r="B58" s="242"/>
      <c r="C58" s="242"/>
      <c r="D58" s="242"/>
      <c r="E58" s="242"/>
      <c r="F58" s="242"/>
      <c r="G58" s="242"/>
      <c r="H58" s="243"/>
      <c r="I58" s="138">
        <v>52</v>
      </c>
      <c r="J58" s="139">
        <v>0</v>
      </c>
      <c r="K58" s="139">
        <v>0</v>
      </c>
      <c r="L58" s="104"/>
    </row>
    <row r="59" spans="1:12" x14ac:dyDescent="0.2">
      <c r="A59" s="241" t="s">
        <v>208</v>
      </c>
      <c r="B59" s="242"/>
      <c r="C59" s="242"/>
      <c r="D59" s="242"/>
      <c r="E59" s="242"/>
      <c r="F59" s="242"/>
      <c r="G59" s="242"/>
      <c r="H59" s="243"/>
      <c r="I59" s="138">
        <v>53</v>
      </c>
      <c r="J59" s="139">
        <v>0</v>
      </c>
      <c r="K59" s="139">
        <v>0</v>
      </c>
      <c r="L59" s="104"/>
    </row>
    <row r="60" spans="1:12" x14ac:dyDescent="0.2">
      <c r="A60" s="241" t="s">
        <v>74</v>
      </c>
      <c r="B60" s="242"/>
      <c r="C60" s="242"/>
      <c r="D60" s="242"/>
      <c r="E60" s="242"/>
      <c r="F60" s="242"/>
      <c r="G60" s="242"/>
      <c r="H60" s="243"/>
      <c r="I60" s="138">
        <v>54</v>
      </c>
      <c r="J60" s="139">
        <v>0</v>
      </c>
      <c r="K60" s="139">
        <v>0</v>
      </c>
      <c r="L60" s="104"/>
    </row>
    <row r="61" spans="1:12" x14ac:dyDescent="0.2">
      <c r="A61" s="241" t="s">
        <v>75</v>
      </c>
      <c r="B61" s="242"/>
      <c r="C61" s="242"/>
      <c r="D61" s="242"/>
      <c r="E61" s="242"/>
      <c r="F61" s="242"/>
      <c r="G61" s="242"/>
      <c r="H61" s="243"/>
      <c r="I61" s="138">
        <v>55</v>
      </c>
      <c r="J61" s="139">
        <v>41935216</v>
      </c>
      <c r="K61" s="139">
        <v>12221331</v>
      </c>
      <c r="L61" s="104"/>
    </row>
    <row r="62" spans="1:12" x14ac:dyDescent="0.2">
      <c r="A62" s="241" t="s">
        <v>76</v>
      </c>
      <c r="B62" s="242"/>
      <c r="C62" s="242"/>
      <c r="D62" s="242"/>
      <c r="E62" s="242"/>
      <c r="F62" s="242"/>
      <c r="G62" s="242"/>
      <c r="H62" s="243"/>
      <c r="I62" s="138">
        <v>56</v>
      </c>
      <c r="J62" s="139">
        <v>46170596</v>
      </c>
      <c r="K62" s="139">
        <v>173555</v>
      </c>
      <c r="L62" s="104"/>
    </row>
    <row r="63" spans="1:12" x14ac:dyDescent="0.2">
      <c r="A63" s="241" t="s">
        <v>40</v>
      </c>
      <c r="B63" s="242"/>
      <c r="C63" s="242"/>
      <c r="D63" s="242"/>
      <c r="E63" s="242"/>
      <c r="F63" s="242"/>
      <c r="G63" s="242"/>
      <c r="H63" s="243"/>
      <c r="I63" s="138">
        <v>57</v>
      </c>
      <c r="J63" s="139">
        <f>9171050-8767375</f>
        <v>403675</v>
      </c>
      <c r="K63" s="139">
        <v>639828.12000000477</v>
      </c>
      <c r="L63" s="104"/>
    </row>
    <row r="64" spans="1:12" x14ac:dyDescent="0.2">
      <c r="A64" s="241" t="s">
        <v>173</v>
      </c>
      <c r="B64" s="242"/>
      <c r="C64" s="242"/>
      <c r="D64" s="242"/>
      <c r="E64" s="242"/>
      <c r="F64" s="242"/>
      <c r="G64" s="242"/>
      <c r="H64" s="243"/>
      <c r="I64" s="138">
        <v>58</v>
      </c>
      <c r="J64" s="139">
        <v>152363459</v>
      </c>
      <c r="K64" s="139">
        <v>146544532</v>
      </c>
      <c r="L64" s="104"/>
    </row>
    <row r="65" spans="1:13" x14ac:dyDescent="0.2">
      <c r="A65" s="233" t="s">
        <v>47</v>
      </c>
      <c r="B65" s="234"/>
      <c r="C65" s="234"/>
      <c r="D65" s="234"/>
      <c r="E65" s="234"/>
      <c r="F65" s="234"/>
      <c r="G65" s="234"/>
      <c r="H65" s="235"/>
      <c r="I65" s="138">
        <v>59</v>
      </c>
      <c r="J65" s="139">
        <v>18226022</v>
      </c>
      <c r="K65" s="139">
        <v>23530446</v>
      </c>
      <c r="L65" s="104"/>
    </row>
    <row r="66" spans="1:13" x14ac:dyDescent="0.2">
      <c r="A66" s="233" t="s">
        <v>207</v>
      </c>
      <c r="B66" s="234"/>
      <c r="C66" s="234"/>
      <c r="D66" s="234"/>
      <c r="E66" s="234"/>
      <c r="F66" s="234"/>
      <c r="G66" s="234"/>
      <c r="H66" s="235"/>
      <c r="I66" s="138">
        <v>60</v>
      </c>
      <c r="J66" s="133">
        <f>J7+J8+J40+J65</f>
        <v>4008189109</v>
      </c>
      <c r="K66" s="133">
        <f>K7+K8+K40+K65</f>
        <v>3909316657</v>
      </c>
      <c r="L66" s="104"/>
    </row>
    <row r="67" spans="1:13" x14ac:dyDescent="0.2">
      <c r="A67" s="250" t="s">
        <v>82</v>
      </c>
      <c r="B67" s="251"/>
      <c r="C67" s="251"/>
      <c r="D67" s="251"/>
      <c r="E67" s="251"/>
      <c r="F67" s="251"/>
      <c r="G67" s="251"/>
      <c r="H67" s="252"/>
      <c r="I67" s="140">
        <v>61</v>
      </c>
      <c r="J67" s="141">
        <v>807562291</v>
      </c>
      <c r="K67" s="141">
        <v>800602182</v>
      </c>
      <c r="L67" s="104"/>
    </row>
    <row r="68" spans="1:13" x14ac:dyDescent="0.2">
      <c r="A68" s="222" t="s">
        <v>49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4"/>
      <c r="L68" s="104"/>
    </row>
    <row r="69" spans="1:13" x14ac:dyDescent="0.2">
      <c r="A69" s="247" t="s">
        <v>160</v>
      </c>
      <c r="B69" s="248"/>
      <c r="C69" s="248"/>
      <c r="D69" s="248"/>
      <c r="E69" s="248"/>
      <c r="F69" s="248"/>
      <c r="G69" s="248"/>
      <c r="H69" s="249"/>
      <c r="I69" s="142">
        <v>62</v>
      </c>
      <c r="J69" s="143">
        <f>J70+J71+J72+J78+J79+J82+J85</f>
        <v>1634817706</v>
      </c>
      <c r="K69" s="143">
        <f>K70+K71+K72+K78+K79+K82+K85</f>
        <v>1747532500</v>
      </c>
      <c r="L69" s="104"/>
    </row>
    <row r="70" spans="1:13" x14ac:dyDescent="0.2">
      <c r="A70" s="241" t="s">
        <v>117</v>
      </c>
      <c r="B70" s="242"/>
      <c r="C70" s="242"/>
      <c r="D70" s="242"/>
      <c r="E70" s="242"/>
      <c r="F70" s="242"/>
      <c r="G70" s="242"/>
      <c r="H70" s="243"/>
      <c r="I70" s="138">
        <v>63</v>
      </c>
      <c r="J70" s="139">
        <v>1626000900</v>
      </c>
      <c r="K70" s="139">
        <v>1626000900</v>
      </c>
      <c r="L70" s="104"/>
    </row>
    <row r="71" spans="1:13" x14ac:dyDescent="0.2">
      <c r="A71" s="241" t="s">
        <v>118</v>
      </c>
      <c r="B71" s="242"/>
      <c r="C71" s="242"/>
      <c r="D71" s="242"/>
      <c r="E71" s="242"/>
      <c r="F71" s="242"/>
      <c r="G71" s="242"/>
      <c r="H71" s="243"/>
      <c r="I71" s="138">
        <v>64</v>
      </c>
      <c r="J71" s="139">
        <v>22337176</v>
      </c>
      <c r="K71" s="139">
        <v>24272000</v>
      </c>
      <c r="L71" s="104"/>
    </row>
    <row r="72" spans="1:13" x14ac:dyDescent="0.2">
      <c r="A72" s="241" t="s">
        <v>119</v>
      </c>
      <c r="B72" s="242"/>
      <c r="C72" s="242"/>
      <c r="D72" s="242"/>
      <c r="E72" s="242"/>
      <c r="F72" s="242"/>
      <c r="G72" s="242"/>
      <c r="H72" s="243"/>
      <c r="I72" s="138">
        <v>65</v>
      </c>
      <c r="J72" s="133">
        <f>J73+J74-J75+J76+J77</f>
        <v>59331755</v>
      </c>
      <c r="K72" s="133">
        <f>K73+K74-K75+K76+K77</f>
        <v>52368535</v>
      </c>
      <c r="L72" s="104"/>
    </row>
    <row r="73" spans="1:13" x14ac:dyDescent="0.2">
      <c r="A73" s="241" t="s">
        <v>120</v>
      </c>
      <c r="B73" s="242"/>
      <c r="C73" s="242"/>
      <c r="D73" s="242"/>
      <c r="E73" s="242"/>
      <c r="F73" s="242"/>
      <c r="G73" s="242"/>
      <c r="H73" s="243"/>
      <c r="I73" s="138">
        <v>66</v>
      </c>
      <c r="J73" s="139">
        <v>19785012</v>
      </c>
      <c r="K73" s="139">
        <v>20808012</v>
      </c>
      <c r="L73" s="104"/>
      <c r="M73" s="104"/>
    </row>
    <row r="74" spans="1:13" x14ac:dyDescent="0.2">
      <c r="A74" s="241" t="s">
        <v>121</v>
      </c>
      <c r="B74" s="242"/>
      <c r="C74" s="242"/>
      <c r="D74" s="242"/>
      <c r="E74" s="242"/>
      <c r="F74" s="242"/>
      <c r="G74" s="242"/>
      <c r="H74" s="243"/>
      <c r="I74" s="138">
        <v>67</v>
      </c>
      <c r="J74" s="139">
        <v>35344592</v>
      </c>
      <c r="K74" s="139">
        <v>35344592</v>
      </c>
      <c r="L74" s="104"/>
    </row>
    <row r="75" spans="1:13" x14ac:dyDescent="0.2">
      <c r="A75" s="241" t="s">
        <v>109</v>
      </c>
      <c r="B75" s="242"/>
      <c r="C75" s="242"/>
      <c r="D75" s="242"/>
      <c r="E75" s="242"/>
      <c r="F75" s="242"/>
      <c r="G75" s="242"/>
      <c r="H75" s="243"/>
      <c r="I75" s="138">
        <v>68</v>
      </c>
      <c r="J75" s="139">
        <v>67604502</v>
      </c>
      <c r="K75" s="139">
        <v>67604502</v>
      </c>
      <c r="L75" s="104"/>
    </row>
    <row r="76" spans="1:13" x14ac:dyDescent="0.2">
      <c r="A76" s="241" t="s">
        <v>110</v>
      </c>
      <c r="B76" s="242"/>
      <c r="C76" s="242"/>
      <c r="D76" s="242"/>
      <c r="E76" s="242"/>
      <c r="F76" s="242"/>
      <c r="G76" s="242"/>
      <c r="H76" s="243"/>
      <c r="I76" s="138">
        <v>69</v>
      </c>
      <c r="J76" s="139">
        <v>28036954</v>
      </c>
      <c r="K76" s="139">
        <v>30705853</v>
      </c>
      <c r="L76" s="104"/>
    </row>
    <row r="77" spans="1:13" x14ac:dyDescent="0.2">
      <c r="A77" s="241" t="s">
        <v>111</v>
      </c>
      <c r="B77" s="242"/>
      <c r="C77" s="242"/>
      <c r="D77" s="242"/>
      <c r="E77" s="242"/>
      <c r="F77" s="242"/>
      <c r="G77" s="242"/>
      <c r="H77" s="243"/>
      <c r="I77" s="138">
        <v>70</v>
      </c>
      <c r="J77" s="139">
        <v>43769699</v>
      </c>
      <c r="K77" s="139">
        <v>33114580</v>
      </c>
      <c r="L77" s="104"/>
      <c r="M77" s="104"/>
    </row>
    <row r="78" spans="1:13" x14ac:dyDescent="0.2">
      <c r="A78" s="241" t="s">
        <v>112</v>
      </c>
      <c r="B78" s="242"/>
      <c r="C78" s="242"/>
      <c r="D78" s="242"/>
      <c r="E78" s="242"/>
      <c r="F78" s="242"/>
      <c r="G78" s="242"/>
      <c r="H78" s="243"/>
      <c r="I78" s="138">
        <v>71</v>
      </c>
      <c r="J78" s="139">
        <v>0</v>
      </c>
      <c r="K78" s="139">
        <v>0</v>
      </c>
      <c r="L78" s="104"/>
    </row>
    <row r="79" spans="1:13" x14ac:dyDescent="0.2">
      <c r="A79" s="241" t="s">
        <v>204</v>
      </c>
      <c r="B79" s="242"/>
      <c r="C79" s="242"/>
      <c r="D79" s="242"/>
      <c r="E79" s="242"/>
      <c r="F79" s="242"/>
      <c r="G79" s="242"/>
      <c r="H79" s="243"/>
      <c r="I79" s="138">
        <v>72</v>
      </c>
      <c r="J79" s="133">
        <f>J80-J81</f>
        <v>-191434600</v>
      </c>
      <c r="K79" s="133">
        <f>K80-K81</f>
        <v>-110891556</v>
      </c>
      <c r="L79" s="104"/>
      <c r="M79" s="104"/>
    </row>
    <row r="80" spans="1:13" x14ac:dyDescent="0.2">
      <c r="A80" s="244" t="s">
        <v>138</v>
      </c>
      <c r="B80" s="245"/>
      <c r="C80" s="245"/>
      <c r="D80" s="245"/>
      <c r="E80" s="245"/>
      <c r="F80" s="245"/>
      <c r="G80" s="245"/>
      <c r="H80" s="246"/>
      <c r="I80" s="138">
        <v>73</v>
      </c>
      <c r="J80" s="139">
        <v>0</v>
      </c>
      <c r="K80" s="139">
        <v>0</v>
      </c>
      <c r="L80" s="104"/>
    </row>
    <row r="81" spans="1:12" x14ac:dyDescent="0.2">
      <c r="A81" s="244" t="s">
        <v>139</v>
      </c>
      <c r="B81" s="245"/>
      <c r="C81" s="245"/>
      <c r="D81" s="245"/>
      <c r="E81" s="245"/>
      <c r="F81" s="245"/>
      <c r="G81" s="245"/>
      <c r="H81" s="246"/>
      <c r="I81" s="138">
        <v>74</v>
      </c>
      <c r="J81" s="139">
        <v>191434600</v>
      </c>
      <c r="K81" s="139">
        <v>110891556</v>
      </c>
      <c r="L81" s="104"/>
    </row>
    <row r="82" spans="1:12" x14ac:dyDescent="0.2">
      <c r="A82" s="241" t="s">
        <v>205</v>
      </c>
      <c r="B82" s="242"/>
      <c r="C82" s="242"/>
      <c r="D82" s="242"/>
      <c r="E82" s="242"/>
      <c r="F82" s="242"/>
      <c r="G82" s="242"/>
      <c r="H82" s="243"/>
      <c r="I82" s="138">
        <v>75</v>
      </c>
      <c r="J82" s="133">
        <f>J83-J84</f>
        <v>84235325</v>
      </c>
      <c r="K82" s="133">
        <f>K83-K84</f>
        <v>120995257</v>
      </c>
      <c r="L82" s="104"/>
    </row>
    <row r="83" spans="1:12" x14ac:dyDescent="0.2">
      <c r="A83" s="244" t="s">
        <v>140</v>
      </c>
      <c r="B83" s="245"/>
      <c r="C83" s="245"/>
      <c r="D83" s="245"/>
      <c r="E83" s="245"/>
      <c r="F83" s="245"/>
      <c r="G83" s="245"/>
      <c r="H83" s="246"/>
      <c r="I83" s="138">
        <v>76</v>
      </c>
      <c r="J83" s="139">
        <v>84235325</v>
      </c>
      <c r="K83" s="139">
        <v>120995257</v>
      </c>
      <c r="L83" s="104"/>
    </row>
    <row r="84" spans="1:12" x14ac:dyDescent="0.2">
      <c r="A84" s="244" t="s">
        <v>141</v>
      </c>
      <c r="B84" s="245"/>
      <c r="C84" s="245"/>
      <c r="D84" s="245"/>
      <c r="E84" s="245"/>
      <c r="F84" s="245"/>
      <c r="G84" s="245"/>
      <c r="H84" s="246"/>
      <c r="I84" s="138">
        <v>77</v>
      </c>
      <c r="J84" s="139">
        <v>0</v>
      </c>
      <c r="K84" s="139">
        <v>0</v>
      </c>
      <c r="L84" s="104"/>
    </row>
    <row r="85" spans="1:12" x14ac:dyDescent="0.2">
      <c r="A85" s="241" t="s">
        <v>142</v>
      </c>
      <c r="B85" s="242"/>
      <c r="C85" s="242"/>
      <c r="D85" s="242"/>
      <c r="E85" s="242"/>
      <c r="F85" s="242"/>
      <c r="G85" s="242"/>
      <c r="H85" s="243"/>
      <c r="I85" s="138">
        <v>78</v>
      </c>
      <c r="J85" s="139">
        <v>34347150</v>
      </c>
      <c r="K85" s="139">
        <v>34787364</v>
      </c>
      <c r="L85" s="104"/>
    </row>
    <row r="86" spans="1:12" x14ac:dyDescent="0.2">
      <c r="A86" s="233" t="s">
        <v>13</v>
      </c>
      <c r="B86" s="234"/>
      <c r="C86" s="234"/>
      <c r="D86" s="234"/>
      <c r="E86" s="234"/>
      <c r="F86" s="234"/>
      <c r="G86" s="234"/>
      <c r="H86" s="235"/>
      <c r="I86" s="138">
        <v>79</v>
      </c>
      <c r="J86" s="133">
        <f>SUM(J87:J89)</f>
        <v>30037638</v>
      </c>
      <c r="K86" s="133">
        <f>SUM(K87:K89)</f>
        <v>35158066</v>
      </c>
      <c r="L86" s="104"/>
    </row>
    <row r="87" spans="1:12" x14ac:dyDescent="0.2">
      <c r="A87" s="241" t="s">
        <v>105</v>
      </c>
      <c r="B87" s="242"/>
      <c r="C87" s="242"/>
      <c r="D87" s="242"/>
      <c r="E87" s="242"/>
      <c r="F87" s="242"/>
      <c r="G87" s="242"/>
      <c r="H87" s="243"/>
      <c r="I87" s="138">
        <v>80</v>
      </c>
      <c r="J87" s="139">
        <v>22431979</v>
      </c>
      <c r="K87" s="139">
        <v>23870629</v>
      </c>
      <c r="L87" s="104"/>
    </row>
    <row r="88" spans="1:12" x14ac:dyDescent="0.2">
      <c r="A88" s="241" t="s">
        <v>106</v>
      </c>
      <c r="B88" s="242"/>
      <c r="C88" s="242"/>
      <c r="D88" s="242"/>
      <c r="E88" s="242"/>
      <c r="F88" s="242"/>
      <c r="G88" s="242"/>
      <c r="H88" s="243"/>
      <c r="I88" s="138">
        <v>81</v>
      </c>
      <c r="J88" s="139">
        <v>0</v>
      </c>
      <c r="K88" s="139">
        <v>0</v>
      </c>
      <c r="L88" s="104"/>
    </row>
    <row r="89" spans="1:12" x14ac:dyDescent="0.2">
      <c r="A89" s="241" t="s">
        <v>107</v>
      </c>
      <c r="B89" s="242"/>
      <c r="C89" s="242"/>
      <c r="D89" s="242"/>
      <c r="E89" s="242"/>
      <c r="F89" s="242"/>
      <c r="G89" s="242"/>
      <c r="H89" s="243"/>
      <c r="I89" s="138">
        <v>82</v>
      </c>
      <c r="J89" s="139">
        <v>7605659</v>
      </c>
      <c r="K89" s="139">
        <v>11287437</v>
      </c>
      <c r="L89" s="104"/>
    </row>
    <row r="90" spans="1:12" x14ac:dyDescent="0.2">
      <c r="A90" s="233" t="s">
        <v>14</v>
      </c>
      <c r="B90" s="234"/>
      <c r="C90" s="234"/>
      <c r="D90" s="234"/>
      <c r="E90" s="234"/>
      <c r="F90" s="234"/>
      <c r="G90" s="234"/>
      <c r="H90" s="235"/>
      <c r="I90" s="138">
        <v>83</v>
      </c>
      <c r="J90" s="133">
        <f>SUM(J91:J99)</f>
        <v>566097840</v>
      </c>
      <c r="K90" s="133">
        <f>SUM(K91:K99)</f>
        <v>903486277</v>
      </c>
      <c r="L90" s="104"/>
    </row>
    <row r="91" spans="1:12" x14ac:dyDescent="0.2">
      <c r="A91" s="241" t="s">
        <v>108</v>
      </c>
      <c r="B91" s="242"/>
      <c r="C91" s="242"/>
      <c r="D91" s="242"/>
      <c r="E91" s="242"/>
      <c r="F91" s="242"/>
      <c r="G91" s="242"/>
      <c r="H91" s="243"/>
      <c r="I91" s="138">
        <v>84</v>
      </c>
      <c r="J91" s="139">
        <v>0</v>
      </c>
      <c r="K91" s="139">
        <v>0</v>
      </c>
      <c r="L91" s="104"/>
    </row>
    <row r="92" spans="1:12" x14ac:dyDescent="0.2">
      <c r="A92" s="241" t="s">
        <v>209</v>
      </c>
      <c r="B92" s="242"/>
      <c r="C92" s="242"/>
      <c r="D92" s="242"/>
      <c r="E92" s="242"/>
      <c r="F92" s="242"/>
      <c r="G92" s="242"/>
      <c r="H92" s="243"/>
      <c r="I92" s="138">
        <v>85</v>
      </c>
      <c r="J92" s="139">
        <v>0</v>
      </c>
      <c r="K92" s="139">
        <v>0</v>
      </c>
      <c r="L92" s="104"/>
    </row>
    <row r="93" spans="1:12" x14ac:dyDescent="0.2">
      <c r="A93" s="241" t="s">
        <v>0</v>
      </c>
      <c r="B93" s="242"/>
      <c r="C93" s="242"/>
      <c r="D93" s="242"/>
      <c r="E93" s="242"/>
      <c r="F93" s="242"/>
      <c r="G93" s="242"/>
      <c r="H93" s="243"/>
      <c r="I93" s="138">
        <v>86</v>
      </c>
      <c r="J93" s="139">
        <v>558956840</v>
      </c>
      <c r="K93" s="139">
        <v>897613277</v>
      </c>
      <c r="L93" s="104"/>
    </row>
    <row r="94" spans="1:12" x14ac:dyDescent="0.2">
      <c r="A94" s="241" t="s">
        <v>210</v>
      </c>
      <c r="B94" s="242"/>
      <c r="C94" s="242"/>
      <c r="D94" s="242"/>
      <c r="E94" s="242"/>
      <c r="F94" s="242"/>
      <c r="G94" s="242"/>
      <c r="H94" s="243"/>
      <c r="I94" s="138">
        <v>87</v>
      </c>
      <c r="J94" s="139">
        <v>0</v>
      </c>
      <c r="K94" s="139">
        <v>0</v>
      </c>
      <c r="L94" s="104"/>
    </row>
    <row r="95" spans="1:12" x14ac:dyDescent="0.2">
      <c r="A95" s="241" t="s">
        <v>211</v>
      </c>
      <c r="B95" s="242"/>
      <c r="C95" s="242"/>
      <c r="D95" s="242"/>
      <c r="E95" s="242"/>
      <c r="F95" s="242"/>
      <c r="G95" s="242"/>
      <c r="H95" s="243"/>
      <c r="I95" s="138">
        <v>88</v>
      </c>
      <c r="J95" s="139">
        <v>0</v>
      </c>
      <c r="K95" s="139">
        <v>0</v>
      </c>
      <c r="L95" s="104"/>
    </row>
    <row r="96" spans="1:12" x14ac:dyDescent="0.2">
      <c r="A96" s="241" t="s">
        <v>212</v>
      </c>
      <c r="B96" s="242"/>
      <c r="C96" s="242"/>
      <c r="D96" s="242"/>
      <c r="E96" s="242"/>
      <c r="F96" s="242"/>
      <c r="G96" s="242"/>
      <c r="H96" s="243"/>
      <c r="I96" s="138">
        <v>89</v>
      </c>
      <c r="J96" s="139">
        <v>0</v>
      </c>
      <c r="K96" s="139">
        <v>0</v>
      </c>
      <c r="L96" s="104"/>
    </row>
    <row r="97" spans="1:13" x14ac:dyDescent="0.2">
      <c r="A97" s="241" t="s">
        <v>85</v>
      </c>
      <c r="B97" s="242"/>
      <c r="C97" s="242"/>
      <c r="D97" s="242"/>
      <c r="E97" s="242"/>
      <c r="F97" s="242"/>
      <c r="G97" s="242"/>
      <c r="H97" s="243"/>
      <c r="I97" s="138">
        <v>90</v>
      </c>
      <c r="J97" s="139">
        <v>0</v>
      </c>
      <c r="K97" s="139">
        <v>0</v>
      </c>
      <c r="L97" s="104"/>
    </row>
    <row r="98" spans="1:13" x14ac:dyDescent="0.2">
      <c r="A98" s="241" t="s">
        <v>83</v>
      </c>
      <c r="B98" s="242"/>
      <c r="C98" s="242"/>
      <c r="D98" s="242"/>
      <c r="E98" s="242"/>
      <c r="F98" s="242"/>
      <c r="G98" s="242"/>
      <c r="H98" s="243"/>
      <c r="I98" s="138">
        <v>91</v>
      </c>
      <c r="J98" s="139">
        <v>0</v>
      </c>
      <c r="K98" s="139">
        <v>0</v>
      </c>
      <c r="L98" s="104"/>
    </row>
    <row r="99" spans="1:13" x14ac:dyDescent="0.2">
      <c r="A99" s="241" t="s">
        <v>84</v>
      </c>
      <c r="B99" s="242"/>
      <c r="C99" s="242"/>
      <c r="D99" s="242"/>
      <c r="E99" s="242"/>
      <c r="F99" s="242"/>
      <c r="G99" s="242"/>
      <c r="H99" s="243"/>
      <c r="I99" s="138">
        <v>92</v>
      </c>
      <c r="J99" s="139">
        <v>7141000</v>
      </c>
      <c r="K99" s="139">
        <v>5873000</v>
      </c>
      <c r="L99" s="104"/>
    </row>
    <row r="100" spans="1:13" x14ac:dyDescent="0.2">
      <c r="A100" s="233" t="s">
        <v>15</v>
      </c>
      <c r="B100" s="234"/>
      <c r="C100" s="234"/>
      <c r="D100" s="234"/>
      <c r="E100" s="234"/>
      <c r="F100" s="234"/>
      <c r="G100" s="234"/>
      <c r="H100" s="235"/>
      <c r="I100" s="138">
        <v>93</v>
      </c>
      <c r="J100" s="133">
        <f>SUM(J101:J112)</f>
        <v>1682185308</v>
      </c>
      <c r="K100" s="133">
        <f>SUM(K101:K112)</f>
        <v>1126906893</v>
      </c>
      <c r="L100" s="104"/>
    </row>
    <row r="101" spans="1:13" x14ac:dyDescent="0.2">
      <c r="A101" s="241" t="s">
        <v>108</v>
      </c>
      <c r="B101" s="242"/>
      <c r="C101" s="242"/>
      <c r="D101" s="242"/>
      <c r="E101" s="242"/>
      <c r="F101" s="242"/>
      <c r="G101" s="242"/>
      <c r="H101" s="243"/>
      <c r="I101" s="138">
        <v>94</v>
      </c>
      <c r="J101" s="139">
        <v>0</v>
      </c>
      <c r="K101" s="139">
        <v>0</v>
      </c>
      <c r="L101" s="104"/>
    </row>
    <row r="102" spans="1:13" x14ac:dyDescent="0.2">
      <c r="A102" s="241" t="s">
        <v>209</v>
      </c>
      <c r="B102" s="242"/>
      <c r="C102" s="242"/>
      <c r="D102" s="242"/>
      <c r="E102" s="242"/>
      <c r="F102" s="242"/>
      <c r="G102" s="242"/>
      <c r="H102" s="243"/>
      <c r="I102" s="138">
        <v>95</v>
      </c>
      <c r="J102" s="139">
        <v>12068</v>
      </c>
      <c r="K102" s="139">
        <v>0</v>
      </c>
      <c r="L102" s="104"/>
    </row>
    <row r="103" spans="1:13" x14ac:dyDescent="0.2">
      <c r="A103" s="241" t="s">
        <v>0</v>
      </c>
      <c r="B103" s="242"/>
      <c r="C103" s="242"/>
      <c r="D103" s="242"/>
      <c r="E103" s="242"/>
      <c r="F103" s="242"/>
      <c r="G103" s="242"/>
      <c r="H103" s="243"/>
      <c r="I103" s="138">
        <v>96</v>
      </c>
      <c r="J103" s="139">
        <v>472129696</v>
      </c>
      <c r="K103" s="139">
        <v>496251565</v>
      </c>
      <c r="L103" s="104"/>
    </row>
    <row r="104" spans="1:13" x14ac:dyDescent="0.2">
      <c r="A104" s="241" t="s">
        <v>210</v>
      </c>
      <c r="B104" s="242"/>
      <c r="C104" s="242"/>
      <c r="D104" s="242"/>
      <c r="E104" s="242"/>
      <c r="F104" s="242"/>
      <c r="G104" s="242"/>
      <c r="H104" s="243"/>
      <c r="I104" s="138">
        <v>97</v>
      </c>
      <c r="J104" s="139">
        <v>2705585</v>
      </c>
      <c r="K104" s="139">
        <v>2508612</v>
      </c>
      <c r="L104" s="104"/>
    </row>
    <row r="105" spans="1:13" x14ac:dyDescent="0.2">
      <c r="A105" s="241" t="s">
        <v>211</v>
      </c>
      <c r="B105" s="242"/>
      <c r="C105" s="242"/>
      <c r="D105" s="242"/>
      <c r="E105" s="242"/>
      <c r="F105" s="242"/>
      <c r="G105" s="242"/>
      <c r="H105" s="243"/>
      <c r="I105" s="138">
        <v>98</v>
      </c>
      <c r="J105" s="139">
        <v>496474625</v>
      </c>
      <c r="K105" s="139">
        <v>533894621</v>
      </c>
      <c r="L105" s="104"/>
      <c r="M105" s="104"/>
    </row>
    <row r="106" spans="1:13" x14ac:dyDescent="0.2">
      <c r="A106" s="241" t="s">
        <v>212</v>
      </c>
      <c r="B106" s="242"/>
      <c r="C106" s="242"/>
      <c r="D106" s="242"/>
      <c r="E106" s="242"/>
      <c r="F106" s="242"/>
      <c r="G106" s="242"/>
      <c r="H106" s="243"/>
      <c r="I106" s="138">
        <v>99</v>
      </c>
      <c r="J106" s="139">
        <v>507084963</v>
      </c>
      <c r="K106" s="139">
        <v>2400000</v>
      </c>
      <c r="L106" s="104"/>
    </row>
    <row r="107" spans="1:13" x14ac:dyDescent="0.2">
      <c r="A107" s="241" t="s">
        <v>85</v>
      </c>
      <c r="B107" s="242"/>
      <c r="C107" s="242"/>
      <c r="D107" s="242"/>
      <c r="E107" s="242"/>
      <c r="F107" s="242"/>
      <c r="G107" s="242"/>
      <c r="H107" s="243"/>
      <c r="I107" s="138">
        <v>100</v>
      </c>
      <c r="J107" s="139">
        <v>0</v>
      </c>
      <c r="K107" s="139">
        <v>0</v>
      </c>
      <c r="L107" s="104"/>
    </row>
    <row r="108" spans="1:13" x14ac:dyDescent="0.2">
      <c r="A108" s="241" t="s">
        <v>86</v>
      </c>
      <c r="B108" s="242"/>
      <c r="C108" s="242"/>
      <c r="D108" s="242"/>
      <c r="E108" s="242"/>
      <c r="F108" s="242"/>
      <c r="G108" s="242"/>
      <c r="H108" s="243"/>
      <c r="I108" s="138">
        <v>101</v>
      </c>
      <c r="J108" s="139">
        <v>61340528</v>
      </c>
      <c r="K108" s="139">
        <v>59024139</v>
      </c>
      <c r="L108" s="104"/>
    </row>
    <row r="109" spans="1:13" x14ac:dyDescent="0.2">
      <c r="A109" s="241" t="s">
        <v>87</v>
      </c>
      <c r="B109" s="242"/>
      <c r="C109" s="242"/>
      <c r="D109" s="242"/>
      <c r="E109" s="242"/>
      <c r="F109" s="242"/>
      <c r="G109" s="242"/>
      <c r="H109" s="243"/>
      <c r="I109" s="138">
        <v>102</v>
      </c>
      <c r="J109" s="139">
        <v>13024738</v>
      </c>
      <c r="K109" s="139">
        <v>20455406</v>
      </c>
      <c r="L109" s="104"/>
      <c r="M109" s="104"/>
    </row>
    <row r="110" spans="1:13" x14ac:dyDescent="0.2">
      <c r="A110" s="241" t="s">
        <v>90</v>
      </c>
      <c r="B110" s="242"/>
      <c r="C110" s="242"/>
      <c r="D110" s="242"/>
      <c r="E110" s="242"/>
      <c r="F110" s="242"/>
      <c r="G110" s="242"/>
      <c r="H110" s="243"/>
      <c r="I110" s="138">
        <v>103</v>
      </c>
      <c r="J110" s="139">
        <v>686698</v>
      </c>
      <c r="K110" s="139">
        <v>684698</v>
      </c>
      <c r="L110" s="104"/>
    </row>
    <row r="111" spans="1:13" x14ac:dyDescent="0.2">
      <c r="A111" s="241" t="s">
        <v>88</v>
      </c>
      <c r="B111" s="242"/>
      <c r="C111" s="242"/>
      <c r="D111" s="242"/>
      <c r="E111" s="242"/>
      <c r="F111" s="242"/>
      <c r="G111" s="242"/>
      <c r="H111" s="243"/>
      <c r="I111" s="138">
        <v>104</v>
      </c>
      <c r="J111" s="139">
        <v>0</v>
      </c>
      <c r="K111" s="139">
        <v>0</v>
      </c>
      <c r="L111" s="104"/>
    </row>
    <row r="112" spans="1:13" x14ac:dyDescent="0.2">
      <c r="A112" s="241" t="s">
        <v>89</v>
      </c>
      <c r="B112" s="242"/>
      <c r="C112" s="242"/>
      <c r="D112" s="242"/>
      <c r="E112" s="242"/>
      <c r="F112" s="242"/>
      <c r="G112" s="242"/>
      <c r="H112" s="243"/>
      <c r="I112" s="138">
        <v>105</v>
      </c>
      <c r="J112" s="139">
        <v>128726407</v>
      </c>
      <c r="K112" s="139">
        <v>11687852</v>
      </c>
      <c r="L112" s="104"/>
    </row>
    <row r="113" spans="1:12" x14ac:dyDescent="0.2">
      <c r="A113" s="233" t="s">
        <v>1</v>
      </c>
      <c r="B113" s="234"/>
      <c r="C113" s="234"/>
      <c r="D113" s="234"/>
      <c r="E113" s="234"/>
      <c r="F113" s="234"/>
      <c r="G113" s="234"/>
      <c r="H113" s="235"/>
      <c r="I113" s="138">
        <v>106</v>
      </c>
      <c r="J113" s="139">
        <v>95050617</v>
      </c>
      <c r="K113" s="139">
        <v>96232921</v>
      </c>
      <c r="L113" s="104"/>
    </row>
    <row r="114" spans="1:12" x14ac:dyDescent="0.2">
      <c r="A114" s="233" t="s">
        <v>19</v>
      </c>
      <c r="B114" s="234"/>
      <c r="C114" s="234"/>
      <c r="D114" s="234"/>
      <c r="E114" s="234"/>
      <c r="F114" s="234"/>
      <c r="G114" s="234"/>
      <c r="H114" s="235"/>
      <c r="I114" s="138">
        <v>107</v>
      </c>
      <c r="J114" s="133">
        <f>J69+J86+J90+J100+J113</f>
        <v>4008189109</v>
      </c>
      <c r="K114" s="133">
        <f>K69+K86+K90+K100+K113</f>
        <v>3909316657</v>
      </c>
      <c r="L114" s="104"/>
    </row>
    <row r="115" spans="1:12" x14ac:dyDescent="0.2">
      <c r="A115" s="219" t="s">
        <v>48</v>
      </c>
      <c r="B115" s="220"/>
      <c r="C115" s="220"/>
      <c r="D115" s="220"/>
      <c r="E115" s="220"/>
      <c r="F115" s="220"/>
      <c r="G115" s="220"/>
      <c r="H115" s="221"/>
      <c r="I115" s="144">
        <v>108</v>
      </c>
      <c r="J115" s="141">
        <v>807562291</v>
      </c>
      <c r="K115" s="141">
        <v>800602182</v>
      </c>
      <c r="L115" s="104"/>
    </row>
    <row r="116" spans="1:12" x14ac:dyDescent="0.2">
      <c r="A116" s="222" t="s">
        <v>276</v>
      </c>
      <c r="B116" s="223"/>
      <c r="C116" s="223"/>
      <c r="D116" s="223"/>
      <c r="E116" s="223"/>
      <c r="F116" s="223"/>
      <c r="G116" s="223"/>
      <c r="H116" s="223"/>
      <c r="I116" s="224"/>
      <c r="J116" s="224"/>
      <c r="K116" s="225"/>
      <c r="L116" s="104"/>
    </row>
    <row r="117" spans="1:12" x14ac:dyDescent="0.2">
      <c r="A117" s="226" t="s">
        <v>155</v>
      </c>
      <c r="B117" s="227"/>
      <c r="C117" s="227"/>
      <c r="D117" s="227"/>
      <c r="E117" s="227"/>
      <c r="F117" s="227"/>
      <c r="G117" s="227"/>
      <c r="H117" s="227"/>
      <c r="I117" s="228"/>
      <c r="J117" s="228"/>
      <c r="K117" s="229"/>
      <c r="L117" s="104"/>
    </row>
    <row r="118" spans="1:12" x14ac:dyDescent="0.2">
      <c r="A118" s="230" t="s">
        <v>3</v>
      </c>
      <c r="B118" s="231"/>
      <c r="C118" s="231"/>
      <c r="D118" s="231"/>
      <c r="E118" s="231"/>
      <c r="F118" s="231"/>
      <c r="G118" s="231"/>
      <c r="H118" s="232"/>
      <c r="I118" s="1">
        <v>109</v>
      </c>
      <c r="J118" s="5">
        <v>1600470556</v>
      </c>
      <c r="K118" s="5">
        <v>1712745136</v>
      </c>
      <c r="L118" s="104"/>
    </row>
    <row r="119" spans="1:12" x14ac:dyDescent="0.2">
      <c r="A119" s="236" t="s">
        <v>4</v>
      </c>
      <c r="B119" s="237"/>
      <c r="C119" s="237"/>
      <c r="D119" s="237"/>
      <c r="E119" s="237"/>
      <c r="F119" s="237"/>
      <c r="G119" s="237"/>
      <c r="H119" s="238"/>
      <c r="I119" s="3">
        <v>110</v>
      </c>
      <c r="J119" s="137">
        <v>34347150</v>
      </c>
      <c r="K119" s="137">
        <v>34787364</v>
      </c>
    </row>
    <row r="120" spans="1:12" x14ac:dyDescent="0.2">
      <c r="A120" s="239" t="s">
        <v>277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pans="1:12" x14ac:dyDescent="0.2">
      <c r="A121" s="217"/>
      <c r="B121" s="218"/>
      <c r="C121" s="218"/>
      <c r="D121" s="218"/>
      <c r="E121" s="218"/>
      <c r="F121" s="218"/>
      <c r="G121" s="218"/>
      <c r="H121" s="218"/>
      <c r="I121" s="218"/>
      <c r="J121" s="218"/>
      <c r="K121" s="218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2:K77 J7:K67 J86:K115 J70:K70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72"/>
  <sheetViews>
    <sheetView topLeftCell="B1" zoomScaleNormal="100" zoomScaleSheetLayoutView="110" workbookViewId="0">
      <selection activeCell="S13" sqref="S13:S25"/>
    </sheetView>
  </sheetViews>
  <sheetFormatPr defaultRowHeight="12.75" x14ac:dyDescent="0.2"/>
  <cols>
    <col min="1" max="8" width="9.140625" style="43"/>
    <col min="9" max="9" width="9.28515625" style="43" bestFit="1" customWidth="1"/>
    <col min="10" max="10" width="11.140625" style="56" bestFit="1" customWidth="1"/>
    <col min="11" max="11" width="11" style="56" customWidth="1"/>
    <col min="12" max="12" width="11.140625" style="56" bestFit="1" customWidth="1"/>
    <col min="13" max="13" width="10.85546875" style="56" customWidth="1"/>
    <col min="14" max="14" width="12.28515625" style="127" bestFit="1" customWidth="1"/>
    <col min="15" max="15" width="12.28515625" style="129" bestFit="1" customWidth="1"/>
    <col min="16" max="16" width="10.85546875" style="127" bestFit="1" customWidth="1"/>
    <col min="17" max="17" width="12.42578125" style="129" customWidth="1"/>
    <col min="18" max="18" width="3.85546875" style="43" customWidth="1"/>
    <col min="19" max="19" width="13.42578125" style="131" bestFit="1" customWidth="1"/>
    <col min="20" max="16384" width="9.140625" style="43"/>
  </cols>
  <sheetData>
    <row r="1" spans="1:19" ht="14.25" customHeight="1" x14ac:dyDescent="0.2">
      <c r="A1" s="263" t="s">
        <v>128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9" ht="12.75" customHeight="1" x14ac:dyDescent="0.2">
      <c r="A2" s="271" t="s">
        <v>323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9" ht="16.5" customHeight="1" x14ac:dyDescent="0.2">
      <c r="A3" s="293" t="s">
        <v>324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9" ht="23.25" x14ac:dyDescent="0.2">
      <c r="A4" s="294" t="s">
        <v>50</v>
      </c>
      <c r="B4" s="294"/>
      <c r="C4" s="294"/>
      <c r="D4" s="294"/>
      <c r="E4" s="294"/>
      <c r="F4" s="294"/>
      <c r="G4" s="294"/>
      <c r="H4" s="294"/>
      <c r="I4" s="46" t="s">
        <v>245</v>
      </c>
      <c r="J4" s="295" t="s">
        <v>284</v>
      </c>
      <c r="K4" s="295"/>
      <c r="L4" s="295" t="s">
        <v>285</v>
      </c>
      <c r="M4" s="295"/>
    </row>
    <row r="5" spans="1:19" ht="22.5" x14ac:dyDescent="0.2">
      <c r="A5" s="294"/>
      <c r="B5" s="294"/>
      <c r="C5" s="294"/>
      <c r="D5" s="294"/>
      <c r="E5" s="294"/>
      <c r="F5" s="294"/>
      <c r="G5" s="294"/>
      <c r="H5" s="294"/>
      <c r="I5" s="46"/>
      <c r="J5" s="47" t="s">
        <v>280</v>
      </c>
      <c r="K5" s="47" t="s">
        <v>281</v>
      </c>
      <c r="L5" s="47" t="s">
        <v>280</v>
      </c>
      <c r="M5" s="47" t="s">
        <v>281</v>
      </c>
    </row>
    <row r="6" spans="1:19" x14ac:dyDescent="0.2">
      <c r="A6" s="295">
        <v>1</v>
      </c>
      <c r="B6" s="295"/>
      <c r="C6" s="295"/>
      <c r="D6" s="295"/>
      <c r="E6" s="295"/>
      <c r="F6" s="295"/>
      <c r="G6" s="295"/>
      <c r="H6" s="295"/>
      <c r="I6" s="49">
        <v>2</v>
      </c>
      <c r="J6" s="47">
        <v>3</v>
      </c>
      <c r="K6" s="47">
        <v>4</v>
      </c>
      <c r="L6" s="47">
        <v>5</v>
      </c>
      <c r="M6" s="47">
        <v>6</v>
      </c>
    </row>
    <row r="7" spans="1:19" x14ac:dyDescent="0.2">
      <c r="A7" s="226" t="s">
        <v>20</v>
      </c>
      <c r="B7" s="227"/>
      <c r="C7" s="227"/>
      <c r="D7" s="227"/>
      <c r="E7" s="227"/>
      <c r="F7" s="227"/>
      <c r="G7" s="227"/>
      <c r="H7" s="262"/>
      <c r="I7" s="2">
        <v>111</v>
      </c>
      <c r="J7" s="145">
        <f>SUM(J8:J9)</f>
        <v>3602421586</v>
      </c>
      <c r="K7" s="145">
        <f>SUM(K8:K9)</f>
        <v>954663661</v>
      </c>
      <c r="L7" s="145">
        <f>SUM(L8:L9)</f>
        <v>3743595369</v>
      </c>
      <c r="M7" s="145">
        <f>SUM(M8:M9)</f>
        <v>987295133</v>
      </c>
      <c r="N7" s="128"/>
      <c r="O7" s="130"/>
      <c r="P7" s="128"/>
      <c r="Q7" s="130"/>
    </row>
    <row r="8" spans="1:19" x14ac:dyDescent="0.2">
      <c r="A8" s="255" t="s">
        <v>126</v>
      </c>
      <c r="B8" s="256"/>
      <c r="C8" s="256"/>
      <c r="D8" s="256"/>
      <c r="E8" s="256"/>
      <c r="F8" s="256"/>
      <c r="G8" s="256"/>
      <c r="H8" s="257"/>
      <c r="I8" s="1">
        <v>112</v>
      </c>
      <c r="J8" s="146">
        <v>3522272227</v>
      </c>
      <c r="K8" s="146">
        <v>928440963</v>
      </c>
      <c r="L8" s="146">
        <v>3625213692</v>
      </c>
      <c r="M8" s="146">
        <v>934923498</v>
      </c>
      <c r="N8" s="128"/>
      <c r="O8" s="130"/>
      <c r="P8" s="128"/>
      <c r="Q8" s="130"/>
    </row>
    <row r="9" spans="1:19" x14ac:dyDescent="0.2">
      <c r="A9" s="255" t="s">
        <v>94</v>
      </c>
      <c r="B9" s="256"/>
      <c r="C9" s="256"/>
      <c r="D9" s="256"/>
      <c r="E9" s="256"/>
      <c r="F9" s="256"/>
      <c r="G9" s="256"/>
      <c r="H9" s="257"/>
      <c r="I9" s="1">
        <v>113</v>
      </c>
      <c r="J9" s="146">
        <v>80149359</v>
      </c>
      <c r="K9" s="146">
        <v>26222698</v>
      </c>
      <c r="L9" s="146">
        <v>118381677</v>
      </c>
      <c r="M9" s="146">
        <v>52371635</v>
      </c>
      <c r="N9" s="128"/>
      <c r="O9" s="130"/>
      <c r="P9" s="128"/>
      <c r="Q9" s="130"/>
    </row>
    <row r="10" spans="1:19" x14ac:dyDescent="0.2">
      <c r="A10" s="255" t="s">
        <v>7</v>
      </c>
      <c r="B10" s="256"/>
      <c r="C10" s="256"/>
      <c r="D10" s="256"/>
      <c r="E10" s="256"/>
      <c r="F10" s="256"/>
      <c r="G10" s="256"/>
      <c r="H10" s="257"/>
      <c r="I10" s="1">
        <v>114</v>
      </c>
      <c r="J10" s="147">
        <f>J11+J12+J16+J20+J21+J22+J25+J26</f>
        <v>3367808306</v>
      </c>
      <c r="K10" s="147">
        <f>K11+K12+K16+K20+K21+K22+K25+K26</f>
        <v>912109127.90000021</v>
      </c>
      <c r="L10" s="147">
        <f>L11+L12+L16+L20+L21+L22+L25+L26</f>
        <v>3491390729.1280928</v>
      </c>
      <c r="M10" s="147">
        <f>M11+M12+M16+M20+M21+M22+M25+M26</f>
        <v>930395892.128093</v>
      </c>
      <c r="N10" s="128"/>
      <c r="O10" s="130"/>
      <c r="P10" s="128"/>
      <c r="Q10" s="130"/>
    </row>
    <row r="11" spans="1:19" x14ac:dyDescent="0.2">
      <c r="A11" s="255" t="s">
        <v>95</v>
      </c>
      <c r="B11" s="256"/>
      <c r="C11" s="256"/>
      <c r="D11" s="256"/>
      <c r="E11" s="256"/>
      <c r="F11" s="256"/>
      <c r="G11" s="256"/>
      <c r="H11" s="257"/>
      <c r="I11" s="1">
        <v>115</v>
      </c>
      <c r="J11" s="146">
        <v>-26527118</v>
      </c>
      <c r="K11" s="146">
        <v>17301337</v>
      </c>
      <c r="L11" s="146">
        <v>-25889237</v>
      </c>
      <c r="M11" s="146">
        <v>24778532</v>
      </c>
      <c r="N11" s="128"/>
      <c r="O11" s="130"/>
      <c r="P11" s="128"/>
      <c r="Q11" s="130"/>
    </row>
    <row r="12" spans="1:19" x14ac:dyDescent="0.2">
      <c r="A12" s="255" t="s">
        <v>16</v>
      </c>
      <c r="B12" s="256"/>
      <c r="C12" s="256"/>
      <c r="D12" s="256"/>
      <c r="E12" s="256"/>
      <c r="F12" s="256"/>
      <c r="G12" s="256"/>
      <c r="H12" s="257"/>
      <c r="I12" s="1">
        <v>116</v>
      </c>
      <c r="J12" s="147">
        <f>SUM(J13:J15)</f>
        <v>2212335178</v>
      </c>
      <c r="K12" s="147">
        <f>SUM(K13:K15)</f>
        <v>562777273.90000021</v>
      </c>
      <c r="L12" s="147">
        <f>SUM(L13:L15)</f>
        <v>2345798915.1280928</v>
      </c>
      <c r="M12" s="147">
        <f>SUM(M13:M15)</f>
        <v>582808188.128093</v>
      </c>
      <c r="N12" s="128"/>
      <c r="O12" s="130"/>
      <c r="P12" s="128"/>
      <c r="Q12" s="130"/>
    </row>
    <row r="13" spans="1:19" x14ac:dyDescent="0.2">
      <c r="A13" s="230" t="s">
        <v>122</v>
      </c>
      <c r="B13" s="231"/>
      <c r="C13" s="231"/>
      <c r="D13" s="231"/>
      <c r="E13" s="231"/>
      <c r="F13" s="231"/>
      <c r="G13" s="231"/>
      <c r="H13" s="232"/>
      <c r="I13" s="1">
        <v>117</v>
      </c>
      <c r="J13" s="5">
        <v>1186802946</v>
      </c>
      <c r="K13" s="5">
        <v>291659799</v>
      </c>
      <c r="L13" s="5">
        <v>1277706513</v>
      </c>
      <c r="M13" s="5">
        <v>312070897</v>
      </c>
      <c r="N13" s="128"/>
      <c r="O13" s="130"/>
      <c r="P13" s="128"/>
      <c r="Q13" s="130"/>
    </row>
    <row r="14" spans="1:19" x14ac:dyDescent="0.2">
      <c r="A14" s="230" t="s">
        <v>123</v>
      </c>
      <c r="B14" s="231"/>
      <c r="C14" s="231"/>
      <c r="D14" s="231"/>
      <c r="E14" s="231"/>
      <c r="F14" s="231"/>
      <c r="G14" s="231"/>
      <c r="H14" s="232"/>
      <c r="I14" s="1">
        <v>118</v>
      </c>
      <c r="J14" s="5">
        <v>477606430</v>
      </c>
      <c r="K14" s="5">
        <v>127102143.90000021</v>
      </c>
      <c r="L14" s="5">
        <v>514821958.128093</v>
      </c>
      <c r="M14" s="5">
        <v>126460208.128093</v>
      </c>
      <c r="N14" s="128"/>
      <c r="O14" s="130"/>
      <c r="P14" s="128"/>
      <c r="Q14" s="130"/>
    </row>
    <row r="15" spans="1:19" x14ac:dyDescent="0.2">
      <c r="A15" s="230" t="s">
        <v>52</v>
      </c>
      <c r="B15" s="231"/>
      <c r="C15" s="231"/>
      <c r="D15" s="231"/>
      <c r="E15" s="231"/>
      <c r="F15" s="231"/>
      <c r="G15" s="231"/>
      <c r="H15" s="232"/>
      <c r="I15" s="1">
        <v>119</v>
      </c>
      <c r="J15" s="5">
        <v>547925802</v>
      </c>
      <c r="K15" s="5">
        <v>144015331</v>
      </c>
      <c r="L15" s="5">
        <v>553270444</v>
      </c>
      <c r="M15" s="5">
        <v>144277083</v>
      </c>
      <c r="N15" s="128"/>
      <c r="O15" s="130"/>
      <c r="P15" s="128"/>
      <c r="Q15" s="130"/>
    </row>
    <row r="16" spans="1:19" s="117" customFormat="1" x14ac:dyDescent="0.2">
      <c r="A16" s="290" t="s">
        <v>17</v>
      </c>
      <c r="B16" s="291"/>
      <c r="C16" s="291"/>
      <c r="D16" s="291"/>
      <c r="E16" s="291"/>
      <c r="F16" s="291"/>
      <c r="G16" s="291"/>
      <c r="H16" s="292"/>
      <c r="I16" s="121">
        <v>120</v>
      </c>
      <c r="J16" s="147">
        <f>SUM(J17:J19)</f>
        <v>729640032</v>
      </c>
      <c r="K16" s="147">
        <f>SUM(K17:K19)</f>
        <v>178851556</v>
      </c>
      <c r="L16" s="147">
        <f>SUM(L17:L19)</f>
        <v>718171312</v>
      </c>
      <c r="M16" s="147">
        <f>SUM(M17:M19)</f>
        <v>175246393</v>
      </c>
      <c r="N16" s="128"/>
      <c r="O16" s="130"/>
      <c r="P16" s="128"/>
      <c r="Q16" s="130"/>
      <c r="S16" s="131"/>
    </row>
    <row r="17" spans="1:17" x14ac:dyDescent="0.2">
      <c r="A17" s="230" t="s">
        <v>53</v>
      </c>
      <c r="B17" s="231"/>
      <c r="C17" s="231"/>
      <c r="D17" s="231"/>
      <c r="E17" s="231"/>
      <c r="F17" s="231"/>
      <c r="G17" s="231"/>
      <c r="H17" s="232"/>
      <c r="I17" s="1">
        <v>121</v>
      </c>
      <c r="J17" s="5">
        <v>477592124</v>
      </c>
      <c r="K17" s="5">
        <v>107375909</v>
      </c>
      <c r="L17" s="5">
        <v>465645378</v>
      </c>
      <c r="M17" s="5">
        <v>98919712</v>
      </c>
      <c r="N17" s="128"/>
      <c r="O17" s="130"/>
      <c r="P17" s="128"/>
      <c r="Q17" s="130"/>
    </row>
    <row r="18" spans="1:17" x14ac:dyDescent="0.2">
      <c r="A18" s="230" t="s">
        <v>54</v>
      </c>
      <c r="B18" s="231"/>
      <c r="C18" s="231"/>
      <c r="D18" s="231"/>
      <c r="E18" s="231"/>
      <c r="F18" s="231"/>
      <c r="G18" s="231"/>
      <c r="H18" s="232"/>
      <c r="I18" s="1">
        <v>122</v>
      </c>
      <c r="J18" s="5">
        <v>158726175</v>
      </c>
      <c r="K18" s="5">
        <v>43739879</v>
      </c>
      <c r="L18" s="5">
        <v>159413576</v>
      </c>
      <c r="M18" s="5">
        <v>47772238</v>
      </c>
      <c r="N18" s="128"/>
      <c r="O18" s="130"/>
      <c r="P18" s="128"/>
      <c r="Q18" s="130"/>
    </row>
    <row r="19" spans="1:17" x14ac:dyDescent="0.2">
      <c r="A19" s="230" t="s">
        <v>55</v>
      </c>
      <c r="B19" s="231"/>
      <c r="C19" s="231"/>
      <c r="D19" s="231"/>
      <c r="E19" s="231"/>
      <c r="F19" s="231"/>
      <c r="G19" s="231"/>
      <c r="H19" s="232"/>
      <c r="I19" s="1">
        <v>123</v>
      </c>
      <c r="J19" s="5">
        <v>93321733</v>
      </c>
      <c r="K19" s="5">
        <v>27735768</v>
      </c>
      <c r="L19" s="5">
        <v>93112358</v>
      </c>
      <c r="M19" s="5">
        <v>28554443</v>
      </c>
      <c r="N19" s="128"/>
      <c r="O19" s="130"/>
      <c r="P19" s="128"/>
      <c r="Q19" s="130"/>
    </row>
    <row r="20" spans="1:17" x14ac:dyDescent="0.2">
      <c r="A20" s="255" t="s">
        <v>96</v>
      </c>
      <c r="B20" s="256"/>
      <c r="C20" s="256"/>
      <c r="D20" s="256"/>
      <c r="E20" s="256"/>
      <c r="F20" s="256"/>
      <c r="G20" s="256"/>
      <c r="H20" s="257"/>
      <c r="I20" s="1">
        <v>124</v>
      </c>
      <c r="J20" s="146">
        <v>155291996</v>
      </c>
      <c r="K20" s="146">
        <v>38655058</v>
      </c>
      <c r="L20" s="146">
        <v>157489065</v>
      </c>
      <c r="M20" s="146">
        <v>39527449</v>
      </c>
      <c r="N20" s="128"/>
      <c r="O20" s="130"/>
      <c r="P20" s="128"/>
      <c r="Q20" s="130"/>
    </row>
    <row r="21" spans="1:17" x14ac:dyDescent="0.2">
      <c r="A21" s="255" t="s">
        <v>97</v>
      </c>
      <c r="B21" s="256"/>
      <c r="C21" s="256"/>
      <c r="D21" s="256"/>
      <c r="E21" s="256"/>
      <c r="F21" s="256"/>
      <c r="G21" s="256"/>
      <c r="H21" s="257"/>
      <c r="I21" s="1">
        <v>125</v>
      </c>
      <c r="J21" s="146">
        <v>202183739</v>
      </c>
      <c r="K21" s="146">
        <v>69628566</v>
      </c>
      <c r="L21" s="146">
        <v>214438884</v>
      </c>
      <c r="M21" s="146">
        <v>71914340</v>
      </c>
      <c r="N21" s="128"/>
      <c r="O21" s="130"/>
      <c r="P21" s="128"/>
      <c r="Q21" s="130"/>
    </row>
    <row r="22" spans="1:17" x14ac:dyDescent="0.2">
      <c r="A22" s="255" t="s">
        <v>18</v>
      </c>
      <c r="B22" s="256"/>
      <c r="C22" s="256"/>
      <c r="D22" s="256"/>
      <c r="E22" s="256"/>
      <c r="F22" s="256"/>
      <c r="G22" s="256"/>
      <c r="H22" s="257"/>
      <c r="I22" s="1">
        <v>126</v>
      </c>
      <c r="J22" s="147">
        <f>SUM(J23:J24)</f>
        <v>28216378</v>
      </c>
      <c r="K22" s="147">
        <f>SUM(K23:K24)</f>
        <v>6704074</v>
      </c>
      <c r="L22" s="147">
        <f>SUM(L23:L24)</f>
        <v>22465811</v>
      </c>
      <c r="M22" s="147">
        <f>SUM(M23:M24)</f>
        <v>11351895</v>
      </c>
      <c r="N22" s="128"/>
      <c r="O22" s="130"/>
      <c r="P22" s="128"/>
      <c r="Q22" s="130"/>
    </row>
    <row r="23" spans="1:17" x14ac:dyDescent="0.2">
      <c r="A23" s="230" t="s">
        <v>113</v>
      </c>
      <c r="B23" s="231"/>
      <c r="C23" s="231"/>
      <c r="D23" s="231"/>
      <c r="E23" s="231"/>
      <c r="F23" s="231"/>
      <c r="G23" s="231"/>
      <c r="H23" s="232"/>
      <c r="I23" s="1">
        <v>127</v>
      </c>
      <c r="J23" s="5">
        <v>0</v>
      </c>
      <c r="K23" s="5">
        <v>0</v>
      </c>
      <c r="L23" s="5">
        <v>9293035</v>
      </c>
      <c r="M23" s="5">
        <v>9293035</v>
      </c>
      <c r="N23" s="128"/>
      <c r="O23" s="130"/>
      <c r="P23" s="128"/>
      <c r="Q23" s="130"/>
    </row>
    <row r="24" spans="1:17" x14ac:dyDescent="0.2">
      <c r="A24" s="230" t="s">
        <v>114</v>
      </c>
      <c r="B24" s="231"/>
      <c r="C24" s="231"/>
      <c r="D24" s="231"/>
      <c r="E24" s="231"/>
      <c r="F24" s="231"/>
      <c r="G24" s="231"/>
      <c r="H24" s="232"/>
      <c r="I24" s="1">
        <v>128</v>
      </c>
      <c r="J24" s="5">
        <v>28216378</v>
      </c>
      <c r="K24" s="5">
        <v>6704074</v>
      </c>
      <c r="L24" s="5">
        <v>13172776</v>
      </c>
      <c r="M24" s="5">
        <v>2058860</v>
      </c>
      <c r="N24" s="128"/>
      <c r="O24" s="130"/>
      <c r="P24" s="128"/>
      <c r="Q24" s="130"/>
    </row>
    <row r="25" spans="1:17" x14ac:dyDescent="0.2">
      <c r="A25" s="255" t="s">
        <v>98</v>
      </c>
      <c r="B25" s="256"/>
      <c r="C25" s="256"/>
      <c r="D25" s="256"/>
      <c r="E25" s="256"/>
      <c r="F25" s="256"/>
      <c r="G25" s="256"/>
      <c r="H25" s="257"/>
      <c r="I25" s="1">
        <v>129</v>
      </c>
      <c r="J25" s="146">
        <v>4310755</v>
      </c>
      <c r="K25" s="146">
        <v>3878253</v>
      </c>
      <c r="L25" s="146">
        <v>5922865</v>
      </c>
      <c r="M25" s="146">
        <v>5249557</v>
      </c>
      <c r="N25" s="128"/>
      <c r="O25" s="130"/>
      <c r="P25" s="128"/>
      <c r="Q25" s="130"/>
    </row>
    <row r="26" spans="1:17" x14ac:dyDescent="0.2">
      <c r="A26" s="255" t="s">
        <v>41</v>
      </c>
      <c r="B26" s="256"/>
      <c r="C26" s="256"/>
      <c r="D26" s="256"/>
      <c r="E26" s="256"/>
      <c r="F26" s="256"/>
      <c r="G26" s="256"/>
      <c r="H26" s="257"/>
      <c r="I26" s="1">
        <v>130</v>
      </c>
      <c r="J26" s="146">
        <v>62357346</v>
      </c>
      <c r="K26" s="146">
        <v>34313010</v>
      </c>
      <c r="L26" s="146">
        <v>52993114</v>
      </c>
      <c r="M26" s="146">
        <v>19519538</v>
      </c>
      <c r="N26" s="128"/>
      <c r="O26" s="130"/>
      <c r="P26" s="128"/>
      <c r="Q26" s="130"/>
    </row>
    <row r="27" spans="1:17" x14ac:dyDescent="0.2">
      <c r="A27" s="255" t="s">
        <v>179</v>
      </c>
      <c r="B27" s="256"/>
      <c r="C27" s="256"/>
      <c r="D27" s="256"/>
      <c r="E27" s="256"/>
      <c r="F27" s="256"/>
      <c r="G27" s="256"/>
      <c r="H27" s="257"/>
      <c r="I27" s="1">
        <v>131</v>
      </c>
      <c r="J27" s="147">
        <f>SUM(J28:J32)</f>
        <v>50361230</v>
      </c>
      <c r="K27" s="147">
        <f>SUM(K28:K32)</f>
        <v>18440198</v>
      </c>
      <c r="L27" s="147">
        <f>SUM(L28:L32)</f>
        <v>47871104</v>
      </c>
      <c r="M27" s="147">
        <f>SUM(M28:M32)</f>
        <v>14334682</v>
      </c>
      <c r="N27" s="128"/>
      <c r="O27" s="130"/>
      <c r="P27" s="128"/>
      <c r="Q27" s="130"/>
    </row>
    <row r="28" spans="1:17" x14ac:dyDescent="0.2">
      <c r="A28" s="255" t="s">
        <v>193</v>
      </c>
      <c r="B28" s="256"/>
      <c r="C28" s="256"/>
      <c r="D28" s="256"/>
      <c r="E28" s="256"/>
      <c r="F28" s="256"/>
      <c r="G28" s="256"/>
      <c r="H28" s="257"/>
      <c r="I28" s="1">
        <v>132</v>
      </c>
      <c r="J28" s="5">
        <v>0</v>
      </c>
      <c r="K28" s="5">
        <v>0</v>
      </c>
      <c r="L28" s="5">
        <v>0</v>
      </c>
      <c r="M28" s="5">
        <v>0</v>
      </c>
      <c r="N28" s="128"/>
      <c r="O28" s="130"/>
      <c r="P28" s="128"/>
      <c r="Q28" s="130"/>
    </row>
    <row r="29" spans="1:17" x14ac:dyDescent="0.2">
      <c r="A29" s="255" t="s">
        <v>129</v>
      </c>
      <c r="B29" s="256"/>
      <c r="C29" s="256"/>
      <c r="D29" s="256"/>
      <c r="E29" s="256"/>
      <c r="F29" s="256"/>
      <c r="G29" s="256"/>
      <c r="H29" s="257"/>
      <c r="I29" s="1">
        <v>133</v>
      </c>
      <c r="J29" s="5">
        <v>45212992</v>
      </c>
      <c r="K29" s="5">
        <v>13321352</v>
      </c>
      <c r="L29" s="5">
        <v>46944404</v>
      </c>
      <c r="M29" s="5">
        <v>14407235</v>
      </c>
      <c r="N29" s="128"/>
      <c r="O29" s="130"/>
      <c r="P29" s="128"/>
      <c r="Q29" s="130"/>
    </row>
    <row r="30" spans="1:17" x14ac:dyDescent="0.2">
      <c r="A30" s="255" t="s">
        <v>115</v>
      </c>
      <c r="B30" s="256"/>
      <c r="C30" s="256"/>
      <c r="D30" s="256"/>
      <c r="E30" s="256"/>
      <c r="F30" s="256"/>
      <c r="G30" s="256"/>
      <c r="H30" s="257"/>
      <c r="I30" s="1">
        <v>134</v>
      </c>
      <c r="J30" s="5">
        <v>0</v>
      </c>
      <c r="K30" s="5">
        <v>0</v>
      </c>
      <c r="L30" s="5">
        <v>0</v>
      </c>
      <c r="M30" s="5">
        <v>0</v>
      </c>
      <c r="N30" s="128"/>
      <c r="O30" s="130"/>
      <c r="P30" s="128"/>
      <c r="Q30" s="130"/>
    </row>
    <row r="31" spans="1:17" x14ac:dyDescent="0.2">
      <c r="A31" s="255" t="s">
        <v>189</v>
      </c>
      <c r="B31" s="256"/>
      <c r="C31" s="256"/>
      <c r="D31" s="256"/>
      <c r="E31" s="256"/>
      <c r="F31" s="256"/>
      <c r="G31" s="256"/>
      <c r="H31" s="257"/>
      <c r="I31" s="1">
        <v>135</v>
      </c>
      <c r="J31" s="5">
        <v>5097263</v>
      </c>
      <c r="K31" s="5">
        <v>5067871</v>
      </c>
      <c r="L31" s="5">
        <v>926700</v>
      </c>
      <c r="M31" s="5">
        <v>-72553</v>
      </c>
      <c r="N31" s="128"/>
      <c r="O31" s="130"/>
      <c r="P31" s="128"/>
      <c r="Q31" s="130"/>
    </row>
    <row r="32" spans="1:17" x14ac:dyDescent="0.2">
      <c r="A32" s="255" t="s">
        <v>116</v>
      </c>
      <c r="B32" s="256"/>
      <c r="C32" s="256"/>
      <c r="D32" s="256"/>
      <c r="E32" s="256"/>
      <c r="F32" s="256"/>
      <c r="G32" s="256"/>
      <c r="H32" s="257"/>
      <c r="I32" s="1">
        <v>136</v>
      </c>
      <c r="J32" s="5">
        <v>50975</v>
      </c>
      <c r="K32" s="5">
        <v>50975</v>
      </c>
      <c r="L32" s="5">
        <v>0</v>
      </c>
      <c r="M32" s="5">
        <v>0</v>
      </c>
      <c r="N32" s="128"/>
      <c r="O32" s="130"/>
      <c r="P32" s="128"/>
      <c r="Q32" s="130"/>
    </row>
    <row r="33" spans="1:17" x14ac:dyDescent="0.2">
      <c r="A33" s="255" t="s">
        <v>180</v>
      </c>
      <c r="B33" s="256"/>
      <c r="C33" s="256"/>
      <c r="D33" s="256"/>
      <c r="E33" s="256"/>
      <c r="F33" s="256"/>
      <c r="G33" s="256"/>
      <c r="H33" s="257"/>
      <c r="I33" s="1">
        <v>137</v>
      </c>
      <c r="J33" s="147">
        <f>SUM(J34:J37)</f>
        <v>175638356</v>
      </c>
      <c r="K33" s="147">
        <f>SUM(K34:K37)</f>
        <v>45157907</v>
      </c>
      <c r="L33" s="147">
        <f>SUM(L34:L37)</f>
        <v>148469985</v>
      </c>
      <c r="M33" s="147">
        <f>SUM(M34:M37)</f>
        <v>38178978</v>
      </c>
      <c r="N33" s="128"/>
      <c r="O33" s="130"/>
      <c r="P33" s="128"/>
      <c r="Q33" s="130"/>
    </row>
    <row r="34" spans="1:17" x14ac:dyDescent="0.2">
      <c r="A34" s="255" t="s">
        <v>57</v>
      </c>
      <c r="B34" s="256"/>
      <c r="C34" s="256"/>
      <c r="D34" s="256"/>
      <c r="E34" s="256"/>
      <c r="F34" s="256"/>
      <c r="G34" s="256"/>
      <c r="H34" s="257"/>
      <c r="I34" s="1">
        <v>138</v>
      </c>
      <c r="J34" s="5">
        <v>0</v>
      </c>
      <c r="K34" s="5">
        <v>0</v>
      </c>
      <c r="L34" s="5">
        <v>0</v>
      </c>
      <c r="M34" s="5">
        <v>0</v>
      </c>
      <c r="N34" s="128"/>
      <c r="O34" s="130"/>
      <c r="P34" s="128"/>
      <c r="Q34" s="130"/>
    </row>
    <row r="35" spans="1:17" x14ac:dyDescent="0.2">
      <c r="A35" s="255" t="s">
        <v>56</v>
      </c>
      <c r="B35" s="256"/>
      <c r="C35" s="256"/>
      <c r="D35" s="256"/>
      <c r="E35" s="256"/>
      <c r="F35" s="256"/>
      <c r="G35" s="256"/>
      <c r="H35" s="257"/>
      <c r="I35" s="1">
        <v>139</v>
      </c>
      <c r="J35" s="5">
        <v>133149319</v>
      </c>
      <c r="K35" s="5">
        <v>35256197</v>
      </c>
      <c r="L35" s="5">
        <v>138906067</v>
      </c>
      <c r="M35" s="5">
        <v>35231701</v>
      </c>
      <c r="N35" s="128"/>
      <c r="O35" s="130"/>
      <c r="P35" s="128"/>
      <c r="Q35" s="130"/>
    </row>
    <row r="36" spans="1:17" x14ac:dyDescent="0.2">
      <c r="A36" s="255" t="s">
        <v>190</v>
      </c>
      <c r="B36" s="256"/>
      <c r="C36" s="256"/>
      <c r="D36" s="256"/>
      <c r="E36" s="256"/>
      <c r="F36" s="256"/>
      <c r="G36" s="256"/>
      <c r="H36" s="257"/>
      <c r="I36" s="1">
        <v>140</v>
      </c>
      <c r="J36" s="5">
        <v>42489037</v>
      </c>
      <c r="K36" s="5">
        <v>9901710</v>
      </c>
      <c r="L36" s="5">
        <v>9563918</v>
      </c>
      <c r="M36" s="5">
        <v>2947277</v>
      </c>
      <c r="N36" s="128"/>
      <c r="O36" s="130"/>
      <c r="P36" s="128"/>
      <c r="Q36" s="130"/>
    </row>
    <row r="37" spans="1:17" x14ac:dyDescent="0.2">
      <c r="A37" s="255" t="s">
        <v>58</v>
      </c>
      <c r="B37" s="256"/>
      <c r="C37" s="256"/>
      <c r="D37" s="256"/>
      <c r="E37" s="256"/>
      <c r="F37" s="256"/>
      <c r="G37" s="256"/>
      <c r="H37" s="257"/>
      <c r="I37" s="1">
        <v>141</v>
      </c>
      <c r="J37" s="5">
        <v>0</v>
      </c>
      <c r="K37" s="5">
        <v>0</v>
      </c>
      <c r="L37" s="5">
        <v>0</v>
      </c>
      <c r="M37" s="5">
        <v>0</v>
      </c>
      <c r="N37" s="128"/>
      <c r="O37" s="130"/>
      <c r="P37" s="128"/>
      <c r="Q37" s="130"/>
    </row>
    <row r="38" spans="1:17" x14ac:dyDescent="0.2">
      <c r="A38" s="255" t="s">
        <v>164</v>
      </c>
      <c r="B38" s="256"/>
      <c r="C38" s="256"/>
      <c r="D38" s="256"/>
      <c r="E38" s="256"/>
      <c r="F38" s="256"/>
      <c r="G38" s="256"/>
      <c r="H38" s="257"/>
      <c r="I38" s="1">
        <v>142</v>
      </c>
      <c r="J38" s="5">
        <v>0</v>
      </c>
      <c r="K38" s="5">
        <v>0</v>
      </c>
      <c r="L38" s="5">
        <v>0</v>
      </c>
      <c r="M38" s="5">
        <v>0</v>
      </c>
      <c r="N38" s="128"/>
      <c r="O38" s="130"/>
      <c r="P38" s="128"/>
      <c r="Q38" s="130"/>
    </row>
    <row r="39" spans="1:17" x14ac:dyDescent="0.2">
      <c r="A39" s="255" t="s">
        <v>165</v>
      </c>
      <c r="B39" s="256"/>
      <c r="C39" s="256"/>
      <c r="D39" s="256"/>
      <c r="E39" s="256"/>
      <c r="F39" s="256"/>
      <c r="G39" s="256"/>
      <c r="H39" s="257"/>
      <c r="I39" s="1">
        <v>143</v>
      </c>
      <c r="J39" s="5">
        <v>0</v>
      </c>
      <c r="K39" s="5">
        <v>0</v>
      </c>
      <c r="L39" s="5">
        <v>0</v>
      </c>
      <c r="M39" s="5">
        <v>0</v>
      </c>
      <c r="N39" s="128"/>
      <c r="O39" s="130"/>
      <c r="P39" s="128"/>
      <c r="Q39" s="130"/>
    </row>
    <row r="40" spans="1:17" x14ac:dyDescent="0.2">
      <c r="A40" s="255" t="s">
        <v>191</v>
      </c>
      <c r="B40" s="256"/>
      <c r="C40" s="256"/>
      <c r="D40" s="256"/>
      <c r="E40" s="256"/>
      <c r="F40" s="256"/>
      <c r="G40" s="256"/>
      <c r="H40" s="257"/>
      <c r="I40" s="1">
        <v>144</v>
      </c>
      <c r="J40" s="5">
        <v>0</v>
      </c>
      <c r="K40" s="5">
        <v>0</v>
      </c>
      <c r="L40" s="5">
        <v>0</v>
      </c>
      <c r="M40" s="5">
        <v>0</v>
      </c>
      <c r="N40" s="128"/>
      <c r="O40" s="130"/>
      <c r="P40" s="128"/>
      <c r="Q40" s="130"/>
    </row>
    <row r="41" spans="1:17" x14ac:dyDescent="0.2">
      <c r="A41" s="255" t="s">
        <v>192</v>
      </c>
      <c r="B41" s="256"/>
      <c r="C41" s="256"/>
      <c r="D41" s="256"/>
      <c r="E41" s="256"/>
      <c r="F41" s="256"/>
      <c r="G41" s="256"/>
      <c r="H41" s="257"/>
      <c r="I41" s="1">
        <v>145</v>
      </c>
      <c r="J41" s="5">
        <v>0</v>
      </c>
      <c r="K41" s="5">
        <v>0</v>
      </c>
      <c r="L41" s="5">
        <v>0</v>
      </c>
      <c r="M41" s="5">
        <v>0</v>
      </c>
      <c r="N41" s="128"/>
      <c r="O41" s="130"/>
      <c r="P41" s="128"/>
      <c r="Q41" s="130"/>
    </row>
    <row r="42" spans="1:17" x14ac:dyDescent="0.2">
      <c r="A42" s="255" t="s">
        <v>181</v>
      </c>
      <c r="B42" s="256"/>
      <c r="C42" s="256"/>
      <c r="D42" s="256"/>
      <c r="E42" s="256"/>
      <c r="F42" s="256"/>
      <c r="G42" s="256"/>
      <c r="H42" s="257"/>
      <c r="I42" s="1">
        <v>146</v>
      </c>
      <c r="J42" s="44">
        <f>J7+J27+J38+J40</f>
        <v>3652782816</v>
      </c>
      <c r="K42" s="44">
        <f>K7+K27+K38+K40</f>
        <v>973103859</v>
      </c>
      <c r="L42" s="44">
        <f>L7+L27+L38+L40</f>
        <v>3791466473</v>
      </c>
      <c r="M42" s="44">
        <f>M7+M27+M38+M40</f>
        <v>1001629815</v>
      </c>
      <c r="N42" s="128"/>
      <c r="O42" s="130"/>
      <c r="P42" s="128"/>
      <c r="Q42" s="130"/>
    </row>
    <row r="43" spans="1:17" x14ac:dyDescent="0.2">
      <c r="A43" s="255" t="s">
        <v>182</v>
      </c>
      <c r="B43" s="256"/>
      <c r="C43" s="256"/>
      <c r="D43" s="256"/>
      <c r="E43" s="256"/>
      <c r="F43" s="256"/>
      <c r="G43" s="256"/>
      <c r="H43" s="257"/>
      <c r="I43" s="1">
        <v>147</v>
      </c>
      <c r="J43" s="44">
        <f>J10+J33+J39+J41</f>
        <v>3543446662</v>
      </c>
      <c r="K43" s="44">
        <f>K10+K33+K39+K41</f>
        <v>957267034.90000021</v>
      </c>
      <c r="L43" s="44">
        <f>L10+L33+L39+L41</f>
        <v>3639860714.1280928</v>
      </c>
      <c r="M43" s="44">
        <f>M10+M33+M39+M41</f>
        <v>968574870.128093</v>
      </c>
      <c r="N43" s="128"/>
      <c r="O43" s="130"/>
      <c r="P43" s="128"/>
      <c r="Q43" s="130"/>
    </row>
    <row r="44" spans="1:17" x14ac:dyDescent="0.2">
      <c r="A44" s="255" t="s">
        <v>202</v>
      </c>
      <c r="B44" s="256"/>
      <c r="C44" s="256"/>
      <c r="D44" s="256"/>
      <c r="E44" s="256"/>
      <c r="F44" s="256"/>
      <c r="G44" s="256"/>
      <c r="H44" s="257"/>
      <c r="I44" s="1">
        <v>148</v>
      </c>
      <c r="J44" s="147">
        <f>J42-J43</f>
        <v>109336154</v>
      </c>
      <c r="K44" s="147">
        <f>K42-K43</f>
        <v>15836824.099999785</v>
      </c>
      <c r="L44" s="147">
        <f>L42-L43</f>
        <v>151605758.87190723</v>
      </c>
      <c r="M44" s="147">
        <f>M42-M43</f>
        <v>33054944.871906996</v>
      </c>
      <c r="N44" s="128"/>
      <c r="O44" s="130"/>
      <c r="P44" s="128"/>
      <c r="Q44" s="130"/>
    </row>
    <row r="45" spans="1:17" x14ac:dyDescent="0.2">
      <c r="A45" s="287" t="s">
        <v>184</v>
      </c>
      <c r="B45" s="288"/>
      <c r="C45" s="288"/>
      <c r="D45" s="288"/>
      <c r="E45" s="288"/>
      <c r="F45" s="288"/>
      <c r="G45" s="288"/>
      <c r="H45" s="289"/>
      <c r="I45" s="1">
        <v>149</v>
      </c>
      <c r="J45" s="44">
        <f>IF(J42&gt;J43,J42-J43,0)</f>
        <v>109336154</v>
      </c>
      <c r="K45" s="44">
        <f>IF(K42&gt;K43,K42-K43,0)</f>
        <v>15836824.099999785</v>
      </c>
      <c r="L45" s="44">
        <f>IF(L42&gt;L43,L42-L43,0)</f>
        <v>151605758.87190723</v>
      </c>
      <c r="M45" s="44">
        <f>IF(M42&gt;M43,M42-M43,0)</f>
        <v>33054944.871906996</v>
      </c>
      <c r="N45" s="128"/>
      <c r="O45" s="130"/>
      <c r="P45" s="128"/>
      <c r="Q45" s="130"/>
    </row>
    <row r="46" spans="1:17" x14ac:dyDescent="0.2">
      <c r="A46" s="287" t="s">
        <v>185</v>
      </c>
      <c r="B46" s="288"/>
      <c r="C46" s="288"/>
      <c r="D46" s="288"/>
      <c r="E46" s="288"/>
      <c r="F46" s="288"/>
      <c r="G46" s="288"/>
      <c r="H46" s="289"/>
      <c r="I46" s="1">
        <v>150</v>
      </c>
      <c r="J46" s="44">
        <f>IF(J43&gt;J42,J43-J42,0)</f>
        <v>0</v>
      </c>
      <c r="K46" s="44">
        <f>IF(K43&gt;K42,K43-K42,0)</f>
        <v>0</v>
      </c>
      <c r="L46" s="44">
        <f>IF(L43&gt;L42,L43-L42,0)</f>
        <v>0</v>
      </c>
      <c r="M46" s="44">
        <v>0</v>
      </c>
      <c r="N46" s="128"/>
      <c r="O46" s="130"/>
      <c r="P46" s="128"/>
      <c r="Q46" s="130"/>
    </row>
    <row r="47" spans="1:17" x14ac:dyDescent="0.2">
      <c r="A47" s="255" t="s">
        <v>183</v>
      </c>
      <c r="B47" s="256"/>
      <c r="C47" s="256"/>
      <c r="D47" s="256"/>
      <c r="E47" s="256"/>
      <c r="F47" s="256"/>
      <c r="G47" s="256"/>
      <c r="H47" s="257"/>
      <c r="I47" s="1">
        <v>151</v>
      </c>
      <c r="J47" s="5">
        <v>25262095</v>
      </c>
      <c r="K47" s="5">
        <v>13946215</v>
      </c>
      <c r="L47" s="5">
        <v>30461930</v>
      </c>
      <c r="M47" s="5">
        <v>12079744</v>
      </c>
      <c r="N47" s="128"/>
      <c r="O47" s="130"/>
      <c r="P47" s="128"/>
      <c r="Q47" s="130"/>
    </row>
    <row r="48" spans="1:17" x14ac:dyDescent="0.2">
      <c r="A48" s="255" t="s">
        <v>203</v>
      </c>
      <c r="B48" s="256"/>
      <c r="C48" s="256"/>
      <c r="D48" s="256"/>
      <c r="E48" s="256"/>
      <c r="F48" s="256"/>
      <c r="G48" s="256"/>
      <c r="H48" s="257"/>
      <c r="I48" s="1">
        <v>152</v>
      </c>
      <c r="J48" s="147">
        <f>J44-J47</f>
        <v>84074059</v>
      </c>
      <c r="K48" s="147">
        <f>K44-K47</f>
        <v>1890609.0999997854</v>
      </c>
      <c r="L48" s="147">
        <f>L44-L47</f>
        <v>121143828.87190723</v>
      </c>
      <c r="M48" s="147">
        <f>M44-M47</f>
        <v>20975200.871906996</v>
      </c>
      <c r="N48" s="128"/>
      <c r="O48" s="130"/>
      <c r="P48" s="128"/>
      <c r="Q48" s="130"/>
    </row>
    <row r="49" spans="1:17" x14ac:dyDescent="0.2">
      <c r="A49" s="287" t="s">
        <v>161</v>
      </c>
      <c r="B49" s="288"/>
      <c r="C49" s="288"/>
      <c r="D49" s="288"/>
      <c r="E49" s="288"/>
      <c r="F49" s="288"/>
      <c r="G49" s="288"/>
      <c r="H49" s="289"/>
      <c r="I49" s="1">
        <v>153</v>
      </c>
      <c r="J49" s="44">
        <f>IF(J48&gt;0,J48,0)</f>
        <v>84074059</v>
      </c>
      <c r="K49" s="44">
        <f>IF(K48&gt;0,K48,0)</f>
        <v>1890609.0999997854</v>
      </c>
      <c r="L49" s="44">
        <f>IF(L48&gt;0,L48,0)</f>
        <v>121143828.87190723</v>
      </c>
      <c r="M49" s="44">
        <f>IF(M48&gt;0,M48,0)</f>
        <v>20975200.871906996</v>
      </c>
      <c r="N49" s="128"/>
      <c r="O49" s="130"/>
      <c r="P49" s="128"/>
      <c r="Q49" s="130"/>
    </row>
    <row r="50" spans="1:17" x14ac:dyDescent="0.2">
      <c r="A50" s="284" t="s">
        <v>186</v>
      </c>
      <c r="B50" s="285"/>
      <c r="C50" s="285"/>
      <c r="D50" s="285"/>
      <c r="E50" s="285"/>
      <c r="F50" s="285"/>
      <c r="G50" s="285"/>
      <c r="H50" s="286"/>
      <c r="I50" s="3">
        <v>154</v>
      </c>
      <c r="J50" s="48">
        <f>IF(J48&lt;0,-J48,0)</f>
        <v>0</v>
      </c>
      <c r="K50" s="48">
        <f>IF(K48&lt;0,-K48,0)</f>
        <v>0</v>
      </c>
      <c r="L50" s="48">
        <f>IF(L48&lt;0,-L48,0)</f>
        <v>0</v>
      </c>
      <c r="M50" s="48">
        <v>0</v>
      </c>
      <c r="N50" s="128"/>
      <c r="O50" s="130"/>
      <c r="P50" s="128"/>
      <c r="Q50" s="130"/>
    </row>
    <row r="51" spans="1:17" ht="12.75" customHeight="1" x14ac:dyDescent="0.2">
      <c r="A51" s="275" t="s">
        <v>278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7"/>
      <c r="N51" s="128"/>
      <c r="O51" s="130"/>
      <c r="P51" s="128"/>
      <c r="Q51" s="130"/>
    </row>
    <row r="52" spans="1:17" ht="12.75" customHeight="1" x14ac:dyDescent="0.2">
      <c r="A52" s="275" t="s">
        <v>156</v>
      </c>
      <c r="B52" s="276"/>
      <c r="C52" s="276"/>
      <c r="D52" s="276"/>
      <c r="E52" s="276"/>
      <c r="F52" s="276"/>
      <c r="G52" s="276"/>
      <c r="H52" s="276"/>
      <c r="I52" s="106"/>
      <c r="J52" s="106"/>
      <c r="K52" s="106"/>
      <c r="L52" s="106"/>
      <c r="M52" s="148"/>
      <c r="N52" s="128"/>
      <c r="O52" s="130"/>
      <c r="P52" s="128"/>
      <c r="Q52" s="130"/>
    </row>
    <row r="53" spans="1:17" x14ac:dyDescent="0.2">
      <c r="A53" s="278" t="s">
        <v>200</v>
      </c>
      <c r="B53" s="279"/>
      <c r="C53" s="279"/>
      <c r="D53" s="279"/>
      <c r="E53" s="279"/>
      <c r="F53" s="279"/>
      <c r="G53" s="279"/>
      <c r="H53" s="280"/>
      <c r="I53" s="2">
        <v>155</v>
      </c>
      <c r="J53" s="5">
        <v>84235325</v>
      </c>
      <c r="K53" s="5">
        <v>1929875</v>
      </c>
      <c r="L53" s="5">
        <v>120995256.87190723</v>
      </c>
      <c r="M53" s="5">
        <v>20564628.871907234</v>
      </c>
      <c r="N53" s="128"/>
      <c r="O53" s="130"/>
      <c r="P53" s="128"/>
      <c r="Q53" s="130"/>
    </row>
    <row r="54" spans="1:17" x14ac:dyDescent="0.2">
      <c r="A54" s="281" t="s">
        <v>201</v>
      </c>
      <c r="B54" s="282"/>
      <c r="C54" s="282"/>
      <c r="D54" s="282"/>
      <c r="E54" s="282"/>
      <c r="F54" s="282"/>
      <c r="G54" s="282"/>
      <c r="H54" s="283"/>
      <c r="I54" s="1">
        <v>156</v>
      </c>
      <c r="J54" s="137">
        <v>-161266</v>
      </c>
      <c r="K54" s="137">
        <v>-39266</v>
      </c>
      <c r="L54" s="137">
        <v>148572</v>
      </c>
      <c r="M54" s="5">
        <v>-110083</v>
      </c>
      <c r="N54" s="128"/>
      <c r="O54" s="130"/>
      <c r="P54" s="128"/>
      <c r="Q54" s="130"/>
    </row>
    <row r="55" spans="1:17" ht="12.75" customHeight="1" x14ac:dyDescent="0.2">
      <c r="A55" s="275" t="s">
        <v>158</v>
      </c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128"/>
      <c r="O55" s="130"/>
      <c r="P55" s="128"/>
      <c r="Q55" s="130"/>
    </row>
    <row r="56" spans="1:17" x14ac:dyDescent="0.2">
      <c r="A56" s="226" t="s">
        <v>170</v>
      </c>
      <c r="B56" s="227"/>
      <c r="C56" s="227"/>
      <c r="D56" s="227"/>
      <c r="E56" s="227"/>
      <c r="F56" s="227"/>
      <c r="G56" s="227"/>
      <c r="H56" s="262"/>
      <c r="I56" s="6">
        <v>157</v>
      </c>
      <c r="J56" s="136">
        <v>84074059</v>
      </c>
      <c r="K56" s="136">
        <v>1890609</v>
      </c>
      <c r="L56" s="136">
        <v>121143828.87190723</v>
      </c>
      <c r="M56" s="136">
        <f>M48</f>
        <v>20975200.871906996</v>
      </c>
      <c r="N56" s="128"/>
      <c r="O56" s="130"/>
      <c r="P56" s="128"/>
      <c r="Q56" s="130"/>
    </row>
    <row r="57" spans="1:17" x14ac:dyDescent="0.2">
      <c r="A57" s="255" t="s">
        <v>187</v>
      </c>
      <c r="B57" s="256"/>
      <c r="C57" s="256"/>
      <c r="D57" s="256"/>
      <c r="E57" s="256"/>
      <c r="F57" s="256"/>
      <c r="G57" s="256"/>
      <c r="H57" s="257"/>
      <c r="I57" s="1">
        <v>158</v>
      </c>
      <c r="J57" s="149">
        <f>SUM(J58:J64)</f>
        <v>13521000</v>
      </c>
      <c r="K57" s="149">
        <f>SUM(K58:K64)</f>
        <v>5096747</v>
      </c>
      <c r="L57" s="149">
        <f>SUM(L58:L64)</f>
        <v>-10365150</v>
      </c>
      <c r="M57" s="149">
        <f>SUM(M58:M64)</f>
        <v>863834</v>
      </c>
      <c r="N57" s="128"/>
      <c r="O57" s="130"/>
      <c r="P57" s="128"/>
      <c r="Q57" s="130"/>
    </row>
    <row r="58" spans="1:17" x14ac:dyDescent="0.2">
      <c r="A58" s="255" t="s">
        <v>194</v>
      </c>
      <c r="B58" s="256"/>
      <c r="C58" s="256"/>
      <c r="D58" s="256"/>
      <c r="E58" s="256"/>
      <c r="F58" s="256"/>
      <c r="G58" s="256"/>
      <c r="H58" s="257"/>
      <c r="I58" s="1">
        <v>159</v>
      </c>
      <c r="J58" s="5">
        <v>13521000</v>
      </c>
      <c r="K58" s="5">
        <v>5096747</v>
      </c>
      <c r="L58" s="5">
        <v>-10365150</v>
      </c>
      <c r="M58" s="5">
        <v>863834</v>
      </c>
      <c r="N58" s="128"/>
      <c r="O58" s="130"/>
      <c r="P58" s="128"/>
      <c r="Q58" s="130"/>
    </row>
    <row r="59" spans="1:17" x14ac:dyDescent="0.2">
      <c r="A59" s="255" t="s">
        <v>195</v>
      </c>
      <c r="B59" s="256"/>
      <c r="C59" s="256"/>
      <c r="D59" s="256"/>
      <c r="E59" s="256"/>
      <c r="F59" s="256"/>
      <c r="G59" s="256"/>
      <c r="H59" s="257"/>
      <c r="I59" s="1">
        <v>160</v>
      </c>
      <c r="J59" s="5"/>
      <c r="K59" s="5"/>
      <c r="L59" s="5"/>
      <c r="M59" s="5"/>
      <c r="N59" s="128"/>
      <c r="O59" s="130"/>
      <c r="P59" s="128"/>
      <c r="Q59" s="130"/>
    </row>
    <row r="60" spans="1:17" x14ac:dyDescent="0.2">
      <c r="A60" s="255" t="s">
        <v>39</v>
      </c>
      <c r="B60" s="256"/>
      <c r="C60" s="256"/>
      <c r="D60" s="256"/>
      <c r="E60" s="256"/>
      <c r="F60" s="256"/>
      <c r="G60" s="256"/>
      <c r="H60" s="257"/>
      <c r="I60" s="1">
        <v>161</v>
      </c>
      <c r="J60" s="5"/>
      <c r="K60" s="5"/>
      <c r="L60" s="5"/>
      <c r="M60" s="5"/>
      <c r="N60" s="128"/>
      <c r="O60" s="130"/>
      <c r="P60" s="128"/>
      <c r="Q60" s="130"/>
    </row>
    <row r="61" spans="1:17" x14ac:dyDescent="0.2">
      <c r="A61" s="255" t="s">
        <v>196</v>
      </c>
      <c r="B61" s="256"/>
      <c r="C61" s="256"/>
      <c r="D61" s="256"/>
      <c r="E61" s="256"/>
      <c r="F61" s="256"/>
      <c r="G61" s="256"/>
      <c r="H61" s="257"/>
      <c r="I61" s="1">
        <v>162</v>
      </c>
      <c r="J61" s="5"/>
      <c r="K61" s="5"/>
      <c r="L61" s="5"/>
      <c r="M61" s="5"/>
      <c r="N61" s="128"/>
      <c r="O61" s="130"/>
      <c r="P61" s="128"/>
      <c r="Q61" s="130"/>
    </row>
    <row r="62" spans="1:17" x14ac:dyDescent="0.2">
      <c r="A62" s="255" t="s">
        <v>197</v>
      </c>
      <c r="B62" s="256"/>
      <c r="C62" s="256"/>
      <c r="D62" s="256"/>
      <c r="E62" s="256"/>
      <c r="F62" s="256"/>
      <c r="G62" s="256"/>
      <c r="H62" s="257"/>
      <c r="I62" s="1">
        <v>163</v>
      </c>
      <c r="J62" s="5"/>
      <c r="K62" s="5"/>
      <c r="L62" s="5"/>
      <c r="M62" s="5"/>
      <c r="N62" s="128"/>
      <c r="O62" s="130"/>
      <c r="P62" s="128"/>
      <c r="Q62" s="130"/>
    </row>
    <row r="63" spans="1:17" x14ac:dyDescent="0.2">
      <c r="A63" s="255" t="s">
        <v>198</v>
      </c>
      <c r="B63" s="256"/>
      <c r="C63" s="256"/>
      <c r="D63" s="256"/>
      <c r="E63" s="256"/>
      <c r="F63" s="256"/>
      <c r="G63" s="256"/>
      <c r="H63" s="257"/>
      <c r="I63" s="1">
        <v>164</v>
      </c>
      <c r="J63" s="5"/>
      <c r="K63" s="5"/>
      <c r="L63" s="5"/>
      <c r="M63" s="5"/>
      <c r="N63" s="128"/>
      <c r="O63" s="130"/>
      <c r="P63" s="128"/>
      <c r="Q63" s="130"/>
    </row>
    <row r="64" spans="1:17" x14ac:dyDescent="0.2">
      <c r="A64" s="255" t="s">
        <v>199</v>
      </c>
      <c r="B64" s="256"/>
      <c r="C64" s="256"/>
      <c r="D64" s="256"/>
      <c r="E64" s="256"/>
      <c r="F64" s="256"/>
      <c r="G64" s="256"/>
      <c r="H64" s="257"/>
      <c r="I64" s="1">
        <v>165</v>
      </c>
      <c r="J64" s="5"/>
      <c r="K64" s="5"/>
      <c r="L64" s="5"/>
      <c r="M64" s="5"/>
      <c r="N64" s="128"/>
      <c r="O64" s="130"/>
      <c r="P64" s="128"/>
      <c r="Q64" s="130"/>
    </row>
    <row r="65" spans="1:17" x14ac:dyDescent="0.2">
      <c r="A65" s="255" t="s">
        <v>188</v>
      </c>
      <c r="B65" s="256"/>
      <c r="C65" s="256"/>
      <c r="D65" s="256"/>
      <c r="E65" s="256"/>
      <c r="F65" s="256"/>
      <c r="G65" s="256"/>
      <c r="H65" s="257"/>
      <c r="I65" s="1">
        <v>166</v>
      </c>
      <c r="J65" s="5"/>
      <c r="K65" s="5"/>
      <c r="L65" s="5"/>
      <c r="M65" s="5"/>
      <c r="N65" s="128"/>
      <c r="O65" s="130"/>
      <c r="P65" s="128"/>
      <c r="Q65" s="130"/>
    </row>
    <row r="66" spans="1:17" x14ac:dyDescent="0.2">
      <c r="A66" s="255" t="s">
        <v>162</v>
      </c>
      <c r="B66" s="256"/>
      <c r="C66" s="256"/>
      <c r="D66" s="256"/>
      <c r="E66" s="256"/>
      <c r="F66" s="256"/>
      <c r="G66" s="256"/>
      <c r="H66" s="257"/>
      <c r="I66" s="1">
        <v>167</v>
      </c>
      <c r="J66" s="149">
        <f>J57-J65</f>
        <v>13521000</v>
      </c>
      <c r="K66" s="149">
        <f>K57-K65</f>
        <v>5096747</v>
      </c>
      <c r="L66" s="149">
        <f>L57-L65</f>
        <v>-10365150</v>
      </c>
      <c r="M66" s="149">
        <f>M57-M65</f>
        <v>863834</v>
      </c>
      <c r="N66" s="128"/>
      <c r="O66" s="130"/>
      <c r="P66" s="128"/>
      <c r="Q66" s="130"/>
    </row>
    <row r="67" spans="1:17" x14ac:dyDescent="0.2">
      <c r="A67" s="255" t="s">
        <v>163</v>
      </c>
      <c r="B67" s="256"/>
      <c r="C67" s="256"/>
      <c r="D67" s="256"/>
      <c r="E67" s="256"/>
      <c r="F67" s="256"/>
      <c r="G67" s="256"/>
      <c r="H67" s="257"/>
      <c r="I67" s="1">
        <v>168</v>
      </c>
      <c r="J67" s="150">
        <f>J56+J66</f>
        <v>97595059</v>
      </c>
      <c r="K67" s="150">
        <f>K56+K66</f>
        <v>6987356</v>
      </c>
      <c r="L67" s="150">
        <f>L56+L66</f>
        <v>110778678.87190723</v>
      </c>
      <c r="M67" s="150">
        <f>M56+M66</f>
        <v>21839034.871906996</v>
      </c>
      <c r="N67" s="128"/>
      <c r="O67" s="130"/>
      <c r="P67" s="128"/>
      <c r="Q67" s="130"/>
    </row>
    <row r="68" spans="1:17" ht="12.75" customHeight="1" x14ac:dyDescent="0.2">
      <c r="A68" s="275" t="s">
        <v>279</v>
      </c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7"/>
      <c r="N68" s="128"/>
      <c r="O68" s="130"/>
      <c r="P68" s="128"/>
      <c r="Q68" s="130"/>
    </row>
    <row r="69" spans="1:17" ht="12.75" customHeight="1" x14ac:dyDescent="0.2">
      <c r="A69" s="275" t="s">
        <v>157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  <c r="N69" s="128"/>
      <c r="O69" s="130"/>
      <c r="P69" s="128"/>
      <c r="Q69" s="130"/>
    </row>
    <row r="70" spans="1:17" x14ac:dyDescent="0.2">
      <c r="A70" s="278" t="s">
        <v>200</v>
      </c>
      <c r="B70" s="279"/>
      <c r="C70" s="279"/>
      <c r="D70" s="279"/>
      <c r="E70" s="279"/>
      <c r="F70" s="279"/>
      <c r="G70" s="279"/>
      <c r="H70" s="280"/>
      <c r="I70" s="2">
        <v>169</v>
      </c>
      <c r="J70" s="151">
        <f>J67-J71</f>
        <v>97609325</v>
      </c>
      <c r="K70" s="151">
        <f>K67-K71</f>
        <v>6864415</v>
      </c>
      <c r="L70" s="151">
        <f>L67-L71</f>
        <v>110338828.87190723</v>
      </c>
      <c r="M70" s="151">
        <f>M67-M71</f>
        <v>21346700.871906996</v>
      </c>
      <c r="N70" s="128"/>
      <c r="O70" s="130"/>
      <c r="P70" s="128"/>
      <c r="Q70" s="130"/>
    </row>
    <row r="71" spans="1:17" x14ac:dyDescent="0.2">
      <c r="A71" s="272" t="s">
        <v>201</v>
      </c>
      <c r="B71" s="273"/>
      <c r="C71" s="273"/>
      <c r="D71" s="273"/>
      <c r="E71" s="273"/>
      <c r="F71" s="273"/>
      <c r="G71" s="273"/>
      <c r="H71" s="274"/>
      <c r="I71" s="3">
        <v>170</v>
      </c>
      <c r="J71" s="137">
        <v>-14266</v>
      </c>
      <c r="K71" s="137">
        <v>122941</v>
      </c>
      <c r="L71" s="137">
        <v>439850</v>
      </c>
      <c r="M71" s="137">
        <v>492334</v>
      </c>
      <c r="N71" s="128"/>
      <c r="O71" s="130"/>
      <c r="P71" s="128"/>
      <c r="Q71" s="130"/>
    </row>
    <row r="72" spans="1:17" x14ac:dyDescent="0.2">
      <c r="K72" s="152"/>
      <c r="M72" s="152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64:H64"/>
    <mergeCell ref="A70:H70"/>
    <mergeCell ref="A58:H58"/>
    <mergeCell ref="A59:H59"/>
    <mergeCell ref="A60:H60"/>
    <mergeCell ref="A61:H61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66:M67 J53:L54 J47:L47 J56:J67 K56:L56 K58:L65 K57:M57 J71:L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7:M7 L34:L41 K33:M33 K8:L9 K10:M10 K12:M12 K16:M16 K22:M22 K27:M27 L42:M46 K34:K46 J7:J10 J12:J46 K13:L15 K17:L21 K23:L26 K28:L32 J48:M50">
      <formula1>0</formula1>
    </dataValidation>
  </dataValidations>
  <pageMargins left="0.75" right="0.75" top="1" bottom="1" header="0.5" footer="0.5"/>
  <pageSetup paperSize="9" scale="67" orientation="portrait" r:id="rId1"/>
  <headerFooter alignWithMargins="0"/>
  <colBreaks count="1" manualBreakCount="1">
    <brk id="13" max="1048575" man="1"/>
  </colBreaks>
  <ignoredErrors>
    <ignoredError sqref="L70:M7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2"/>
  <sheetViews>
    <sheetView zoomScaleNormal="100" zoomScaleSheetLayoutView="110" workbookViewId="0">
      <selection sqref="A1:K1"/>
    </sheetView>
  </sheetViews>
  <sheetFormatPr defaultRowHeight="12.75" x14ac:dyDescent="0.2"/>
  <cols>
    <col min="1" max="7" width="9.140625" style="43"/>
    <col min="8" max="8" width="7.85546875" style="43" customWidth="1"/>
    <col min="9" max="9" width="6.5703125" style="56" bestFit="1" customWidth="1"/>
    <col min="10" max="11" width="9.5703125" style="56" bestFit="1" customWidth="1"/>
    <col min="12" max="12" width="13.5703125" style="43" customWidth="1"/>
    <col min="13" max="13" width="10.7109375" style="43" bestFit="1" customWidth="1"/>
    <col min="14" max="14" width="9.140625" style="43"/>
    <col min="15" max="15" width="11.140625" style="43" bestFit="1" customWidth="1"/>
    <col min="16" max="16384" width="9.140625" style="43"/>
  </cols>
  <sheetData>
    <row r="1" spans="1:15" ht="15.75" customHeight="1" x14ac:dyDescent="0.2">
      <c r="A1" s="299" t="s">
        <v>136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5" ht="15.75" customHeight="1" x14ac:dyDescent="0.2">
      <c r="A2" s="300" t="s">
        <v>323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5" ht="15" customHeight="1" x14ac:dyDescent="0.2">
      <c r="A3" s="265" t="s">
        <v>324</v>
      </c>
      <c r="B3" s="266"/>
      <c r="C3" s="266"/>
      <c r="D3" s="266"/>
      <c r="E3" s="266"/>
      <c r="F3" s="266"/>
      <c r="G3" s="266"/>
      <c r="H3" s="266"/>
      <c r="I3" s="266"/>
      <c r="J3" s="266"/>
      <c r="K3" s="267"/>
    </row>
    <row r="4" spans="1:15" ht="23.25" x14ac:dyDescent="0.2">
      <c r="A4" s="301" t="s">
        <v>50</v>
      </c>
      <c r="B4" s="301"/>
      <c r="C4" s="301"/>
      <c r="D4" s="301"/>
      <c r="E4" s="301"/>
      <c r="F4" s="301"/>
      <c r="G4" s="301"/>
      <c r="H4" s="301"/>
      <c r="I4" s="52" t="s">
        <v>245</v>
      </c>
      <c r="J4" s="53" t="s">
        <v>284</v>
      </c>
      <c r="K4" s="53" t="s">
        <v>285</v>
      </c>
    </row>
    <row r="5" spans="1:15" x14ac:dyDescent="0.2">
      <c r="A5" s="298">
        <v>1</v>
      </c>
      <c r="B5" s="298"/>
      <c r="C5" s="298"/>
      <c r="D5" s="298"/>
      <c r="E5" s="298"/>
      <c r="F5" s="298"/>
      <c r="G5" s="298"/>
      <c r="H5" s="298"/>
      <c r="I5" s="54">
        <v>2</v>
      </c>
      <c r="J5" s="55" t="s">
        <v>249</v>
      </c>
      <c r="K5" s="55" t="s">
        <v>250</v>
      </c>
    </row>
    <row r="6" spans="1:15" x14ac:dyDescent="0.2">
      <c r="A6" s="275" t="s">
        <v>130</v>
      </c>
      <c r="B6" s="276"/>
      <c r="C6" s="276"/>
      <c r="D6" s="276"/>
      <c r="E6" s="276"/>
      <c r="F6" s="276"/>
      <c r="G6" s="276"/>
      <c r="H6" s="276"/>
      <c r="I6" s="296"/>
      <c r="J6" s="296"/>
      <c r="K6" s="297"/>
    </row>
    <row r="7" spans="1:15" x14ac:dyDescent="0.2">
      <c r="A7" s="230" t="s">
        <v>34</v>
      </c>
      <c r="B7" s="231"/>
      <c r="C7" s="231"/>
      <c r="D7" s="231"/>
      <c r="E7" s="231"/>
      <c r="F7" s="231"/>
      <c r="G7" s="231"/>
      <c r="H7" s="231"/>
      <c r="I7" s="1">
        <v>1</v>
      </c>
      <c r="J7" s="4">
        <v>109336154</v>
      </c>
      <c r="K7" s="5">
        <v>151605758.87190723</v>
      </c>
    </row>
    <row r="8" spans="1:15" x14ac:dyDescent="0.2">
      <c r="A8" s="230" t="s">
        <v>35</v>
      </c>
      <c r="B8" s="231"/>
      <c r="C8" s="231"/>
      <c r="D8" s="231"/>
      <c r="E8" s="231"/>
      <c r="F8" s="231"/>
      <c r="G8" s="231"/>
      <c r="H8" s="231"/>
      <c r="I8" s="1">
        <v>2</v>
      </c>
      <c r="J8" s="4">
        <v>155291996</v>
      </c>
      <c r="K8" s="5">
        <v>157489065</v>
      </c>
    </row>
    <row r="9" spans="1:15" x14ac:dyDescent="0.2">
      <c r="A9" s="230" t="s">
        <v>36</v>
      </c>
      <c r="B9" s="231"/>
      <c r="C9" s="231"/>
      <c r="D9" s="231"/>
      <c r="E9" s="231"/>
      <c r="F9" s="231"/>
      <c r="G9" s="231"/>
      <c r="H9" s="231"/>
      <c r="I9" s="1">
        <v>3</v>
      </c>
      <c r="J9" s="4"/>
      <c r="K9" s="5"/>
    </row>
    <row r="10" spans="1:15" x14ac:dyDescent="0.2">
      <c r="A10" s="230" t="s">
        <v>37</v>
      </c>
      <c r="B10" s="231"/>
      <c r="C10" s="231"/>
      <c r="D10" s="231"/>
      <c r="E10" s="231"/>
      <c r="F10" s="231"/>
      <c r="G10" s="231"/>
      <c r="H10" s="231"/>
      <c r="I10" s="1">
        <v>4</v>
      </c>
      <c r="J10" s="4">
        <v>84719990</v>
      </c>
      <c r="K10" s="5"/>
    </row>
    <row r="11" spans="1:15" x14ac:dyDescent="0.2">
      <c r="A11" s="230" t="s">
        <v>38</v>
      </c>
      <c r="B11" s="231"/>
      <c r="C11" s="231"/>
      <c r="D11" s="231"/>
      <c r="E11" s="231"/>
      <c r="F11" s="231"/>
      <c r="G11" s="231"/>
      <c r="H11" s="231"/>
      <c r="I11" s="1">
        <v>5</v>
      </c>
      <c r="J11" s="4"/>
      <c r="K11" s="5"/>
      <c r="L11" s="56"/>
    </row>
    <row r="12" spans="1:15" x14ac:dyDescent="0.2">
      <c r="A12" s="230" t="s">
        <v>42</v>
      </c>
      <c r="B12" s="231"/>
      <c r="C12" s="231"/>
      <c r="D12" s="231"/>
      <c r="E12" s="231"/>
      <c r="F12" s="231"/>
      <c r="G12" s="231"/>
      <c r="H12" s="231"/>
      <c r="I12" s="1">
        <v>6</v>
      </c>
      <c r="J12" s="4">
        <v>100653200</v>
      </c>
      <c r="K12" s="139">
        <v>32688196</v>
      </c>
      <c r="L12" s="104"/>
      <c r="O12" s="104"/>
    </row>
    <row r="13" spans="1:15" x14ac:dyDescent="0.2">
      <c r="A13" s="255" t="s">
        <v>131</v>
      </c>
      <c r="B13" s="256"/>
      <c r="C13" s="256"/>
      <c r="D13" s="256"/>
      <c r="E13" s="256"/>
      <c r="F13" s="256"/>
      <c r="G13" s="256"/>
      <c r="H13" s="256"/>
      <c r="I13" s="1">
        <v>7</v>
      </c>
      <c r="J13" s="50">
        <f>SUM(J7:J12)</f>
        <v>450001340</v>
      </c>
      <c r="K13" s="44">
        <f>SUM(K7:K12)</f>
        <v>341783019.87190723</v>
      </c>
    </row>
    <row r="14" spans="1:15" x14ac:dyDescent="0.2">
      <c r="A14" s="230" t="s">
        <v>43</v>
      </c>
      <c r="B14" s="231"/>
      <c r="C14" s="231"/>
      <c r="D14" s="231"/>
      <c r="E14" s="231"/>
      <c r="F14" s="231"/>
      <c r="G14" s="231"/>
      <c r="H14" s="231"/>
      <c r="I14" s="1">
        <v>8</v>
      </c>
      <c r="J14" s="4">
        <v>158242569</v>
      </c>
      <c r="K14" s="5">
        <v>67539871.872197002</v>
      </c>
      <c r="L14" s="104"/>
      <c r="M14" s="104"/>
    </row>
    <row r="15" spans="1:15" x14ac:dyDescent="0.2">
      <c r="A15" s="230" t="s">
        <v>44</v>
      </c>
      <c r="B15" s="231"/>
      <c r="C15" s="231"/>
      <c r="D15" s="231"/>
      <c r="E15" s="231"/>
      <c r="F15" s="231"/>
      <c r="G15" s="231"/>
      <c r="H15" s="231"/>
      <c r="I15" s="1">
        <v>9</v>
      </c>
      <c r="J15" s="4"/>
      <c r="K15" s="5">
        <v>30527775.596581999</v>
      </c>
    </row>
    <row r="16" spans="1:15" x14ac:dyDescent="0.2">
      <c r="A16" s="230" t="s">
        <v>45</v>
      </c>
      <c r="B16" s="231"/>
      <c r="C16" s="231"/>
      <c r="D16" s="231"/>
      <c r="E16" s="231"/>
      <c r="F16" s="231"/>
      <c r="G16" s="231"/>
      <c r="H16" s="231"/>
      <c r="I16" s="1">
        <v>10</v>
      </c>
      <c r="J16" s="4">
        <v>49942000</v>
      </c>
      <c r="K16" s="5">
        <v>8586158.2557555493</v>
      </c>
    </row>
    <row r="17" spans="1:15" x14ac:dyDescent="0.2">
      <c r="A17" s="230" t="s">
        <v>46</v>
      </c>
      <c r="B17" s="231"/>
      <c r="C17" s="231"/>
      <c r="D17" s="231"/>
      <c r="E17" s="231"/>
      <c r="F17" s="231"/>
      <c r="G17" s="231"/>
      <c r="H17" s="231"/>
      <c r="I17" s="1">
        <v>11</v>
      </c>
      <c r="J17" s="4">
        <v>45049000</v>
      </c>
      <c r="K17" s="139">
        <v>58706000</v>
      </c>
      <c r="L17" s="104"/>
      <c r="O17" s="104"/>
    </row>
    <row r="18" spans="1:15" x14ac:dyDescent="0.2">
      <c r="A18" s="255" t="s">
        <v>132</v>
      </c>
      <c r="B18" s="256"/>
      <c r="C18" s="256"/>
      <c r="D18" s="256"/>
      <c r="E18" s="256"/>
      <c r="F18" s="256"/>
      <c r="G18" s="256"/>
      <c r="H18" s="256"/>
      <c r="I18" s="1">
        <v>12</v>
      </c>
      <c r="J18" s="50">
        <f>SUM(J14:J17)</f>
        <v>253233569</v>
      </c>
      <c r="K18" s="44">
        <f>SUM(K14:K17)</f>
        <v>165359805.72453454</v>
      </c>
    </row>
    <row r="19" spans="1:15" x14ac:dyDescent="0.2">
      <c r="A19" s="255" t="s">
        <v>30</v>
      </c>
      <c r="B19" s="256"/>
      <c r="C19" s="256"/>
      <c r="D19" s="256"/>
      <c r="E19" s="256"/>
      <c r="F19" s="256"/>
      <c r="G19" s="256"/>
      <c r="H19" s="256"/>
      <c r="I19" s="1">
        <v>13</v>
      </c>
      <c r="J19" s="50">
        <f>IF(J13&gt;J18,J13-J18,0)</f>
        <v>196767771</v>
      </c>
      <c r="K19" s="44">
        <f>IF(K13&gt;K18,K13-K18,0)</f>
        <v>176423214.14737269</v>
      </c>
      <c r="L19" s="104"/>
      <c r="M19" s="104"/>
    </row>
    <row r="20" spans="1:15" x14ac:dyDescent="0.2">
      <c r="A20" s="255" t="s">
        <v>31</v>
      </c>
      <c r="B20" s="256"/>
      <c r="C20" s="256"/>
      <c r="D20" s="256"/>
      <c r="E20" s="256"/>
      <c r="F20" s="256"/>
      <c r="G20" s="256"/>
      <c r="H20" s="256"/>
      <c r="I20" s="1">
        <v>14</v>
      </c>
      <c r="J20" s="50">
        <f>IF(J18&gt;J13,J18-J13,0)</f>
        <v>0</v>
      </c>
      <c r="K20" s="44">
        <f>IF(K18&gt;K13,K18-K13,0)</f>
        <v>0</v>
      </c>
    </row>
    <row r="21" spans="1:15" x14ac:dyDescent="0.2">
      <c r="A21" s="275" t="s">
        <v>133</v>
      </c>
      <c r="B21" s="276"/>
      <c r="C21" s="276"/>
      <c r="D21" s="276"/>
      <c r="E21" s="276"/>
      <c r="F21" s="276"/>
      <c r="G21" s="276"/>
      <c r="H21" s="276"/>
      <c r="I21" s="296"/>
      <c r="J21" s="296"/>
      <c r="K21" s="297"/>
    </row>
    <row r="22" spans="1:15" x14ac:dyDescent="0.2">
      <c r="A22" s="230" t="s">
        <v>147</v>
      </c>
      <c r="B22" s="231"/>
      <c r="C22" s="231"/>
      <c r="D22" s="231"/>
      <c r="E22" s="231"/>
      <c r="F22" s="231"/>
      <c r="G22" s="231"/>
      <c r="H22" s="231"/>
      <c r="I22" s="1">
        <v>15</v>
      </c>
      <c r="J22" s="4">
        <v>10446000</v>
      </c>
      <c r="K22" s="5">
        <v>8201000</v>
      </c>
    </row>
    <row r="23" spans="1:15" x14ac:dyDescent="0.2">
      <c r="A23" s="230" t="s">
        <v>148</v>
      </c>
      <c r="B23" s="231"/>
      <c r="C23" s="231"/>
      <c r="D23" s="231"/>
      <c r="E23" s="231"/>
      <c r="F23" s="231"/>
      <c r="G23" s="231"/>
      <c r="H23" s="231"/>
      <c r="I23" s="1">
        <v>16</v>
      </c>
      <c r="J23" s="4">
        <v>75176000</v>
      </c>
      <c r="K23" s="5">
        <v>111603000</v>
      </c>
    </row>
    <row r="24" spans="1:15" x14ac:dyDescent="0.2">
      <c r="A24" s="230" t="s">
        <v>149</v>
      </c>
      <c r="B24" s="231"/>
      <c r="C24" s="231"/>
      <c r="D24" s="231"/>
      <c r="E24" s="231"/>
      <c r="F24" s="231"/>
      <c r="G24" s="231"/>
      <c r="H24" s="231"/>
      <c r="I24" s="1">
        <v>17</v>
      </c>
      <c r="J24" s="4">
        <v>9191000</v>
      </c>
      <c r="K24" s="5">
        <v>9233000</v>
      </c>
    </row>
    <row r="25" spans="1:15" x14ac:dyDescent="0.2">
      <c r="A25" s="230" t="s">
        <v>150</v>
      </c>
      <c r="B25" s="231"/>
      <c r="C25" s="231"/>
      <c r="D25" s="231"/>
      <c r="E25" s="231"/>
      <c r="F25" s="231"/>
      <c r="G25" s="231"/>
      <c r="H25" s="231"/>
      <c r="I25" s="1">
        <v>18</v>
      </c>
      <c r="J25" s="4"/>
      <c r="K25" s="5"/>
    </row>
    <row r="26" spans="1:15" x14ac:dyDescent="0.2">
      <c r="A26" s="230" t="s">
        <v>151</v>
      </c>
      <c r="B26" s="231"/>
      <c r="C26" s="231"/>
      <c r="D26" s="231"/>
      <c r="E26" s="231"/>
      <c r="F26" s="231"/>
      <c r="G26" s="231"/>
      <c r="H26" s="231"/>
      <c r="I26" s="1">
        <v>19</v>
      </c>
      <c r="J26" s="4">
        <v>3080000</v>
      </c>
      <c r="K26" s="5">
        <v>50239000</v>
      </c>
    </row>
    <row r="27" spans="1:15" x14ac:dyDescent="0.2">
      <c r="A27" s="255" t="s">
        <v>137</v>
      </c>
      <c r="B27" s="256"/>
      <c r="C27" s="256"/>
      <c r="D27" s="256"/>
      <c r="E27" s="256"/>
      <c r="F27" s="256"/>
      <c r="G27" s="256"/>
      <c r="H27" s="256"/>
      <c r="I27" s="1">
        <v>20</v>
      </c>
      <c r="J27" s="50">
        <f>SUM(J22:J26)</f>
        <v>97893000</v>
      </c>
      <c r="K27" s="44">
        <f>SUM(K22:K26)</f>
        <v>179276000</v>
      </c>
    </row>
    <row r="28" spans="1:15" x14ac:dyDescent="0.2">
      <c r="A28" s="230" t="s">
        <v>101</v>
      </c>
      <c r="B28" s="231"/>
      <c r="C28" s="231"/>
      <c r="D28" s="231"/>
      <c r="E28" s="231"/>
      <c r="F28" s="231"/>
      <c r="G28" s="231"/>
      <c r="H28" s="231"/>
      <c r="I28" s="1">
        <v>21</v>
      </c>
      <c r="J28" s="4">
        <v>91068000</v>
      </c>
      <c r="K28" s="5">
        <v>102249000</v>
      </c>
    </row>
    <row r="29" spans="1:15" x14ac:dyDescent="0.2">
      <c r="A29" s="230" t="s">
        <v>102</v>
      </c>
      <c r="B29" s="231"/>
      <c r="C29" s="231"/>
      <c r="D29" s="231"/>
      <c r="E29" s="231"/>
      <c r="F29" s="231"/>
      <c r="G29" s="231"/>
      <c r="H29" s="231"/>
      <c r="I29" s="1">
        <v>22</v>
      </c>
      <c r="J29" s="4">
        <v>68299600</v>
      </c>
      <c r="K29" s="5">
        <v>97843000</v>
      </c>
    </row>
    <row r="30" spans="1:15" x14ac:dyDescent="0.2">
      <c r="A30" s="230" t="s">
        <v>10</v>
      </c>
      <c r="B30" s="231"/>
      <c r="C30" s="231"/>
      <c r="D30" s="231"/>
      <c r="E30" s="231"/>
      <c r="F30" s="231"/>
      <c r="G30" s="231"/>
      <c r="H30" s="231"/>
      <c r="I30" s="1">
        <v>23</v>
      </c>
      <c r="J30" s="4">
        <v>2417000</v>
      </c>
      <c r="K30" s="139">
        <f>6424700+2041</f>
        <v>6426741</v>
      </c>
      <c r="L30" s="126"/>
    </row>
    <row r="31" spans="1:15" x14ac:dyDescent="0.2">
      <c r="A31" s="255" t="s">
        <v>2</v>
      </c>
      <c r="B31" s="256"/>
      <c r="C31" s="256"/>
      <c r="D31" s="256"/>
      <c r="E31" s="256"/>
      <c r="F31" s="256"/>
      <c r="G31" s="256"/>
      <c r="H31" s="256"/>
      <c r="I31" s="1">
        <v>24</v>
      </c>
      <c r="J31" s="50">
        <f>SUM(J28:J30)</f>
        <v>161784600</v>
      </c>
      <c r="K31" s="44">
        <f>SUM(K28:K30)</f>
        <v>206518741</v>
      </c>
    </row>
    <row r="32" spans="1:15" x14ac:dyDescent="0.2">
      <c r="A32" s="255" t="s">
        <v>32</v>
      </c>
      <c r="B32" s="256"/>
      <c r="C32" s="256"/>
      <c r="D32" s="256"/>
      <c r="E32" s="256"/>
      <c r="F32" s="256"/>
      <c r="G32" s="256"/>
      <c r="H32" s="256"/>
      <c r="I32" s="1">
        <v>25</v>
      </c>
      <c r="J32" s="50">
        <f>IF(J27&gt;J31,J27-J31,0)</f>
        <v>0</v>
      </c>
      <c r="K32" s="44">
        <f>IF(K27&gt;K31,K27-K31,0)</f>
        <v>0</v>
      </c>
    </row>
    <row r="33" spans="1:13" x14ac:dyDescent="0.2">
      <c r="A33" s="255" t="s">
        <v>33</v>
      </c>
      <c r="B33" s="256"/>
      <c r="C33" s="256"/>
      <c r="D33" s="256"/>
      <c r="E33" s="256"/>
      <c r="F33" s="256"/>
      <c r="G33" s="256"/>
      <c r="H33" s="256"/>
      <c r="I33" s="1">
        <v>26</v>
      </c>
      <c r="J33" s="50">
        <f>IF(J31&gt;J27,J31-J27,0)</f>
        <v>63891600</v>
      </c>
      <c r="K33" s="44">
        <f>IF(K31&gt;K27,K31-K27,0)</f>
        <v>27242741</v>
      </c>
      <c r="M33" s="104"/>
    </row>
    <row r="34" spans="1:13" x14ac:dyDescent="0.2">
      <c r="A34" s="275" t="s">
        <v>134</v>
      </c>
      <c r="B34" s="276"/>
      <c r="C34" s="276"/>
      <c r="D34" s="276"/>
      <c r="E34" s="276"/>
      <c r="F34" s="276"/>
      <c r="G34" s="276"/>
      <c r="H34" s="276"/>
      <c r="I34" s="296"/>
      <c r="J34" s="296"/>
      <c r="K34" s="297"/>
    </row>
    <row r="35" spans="1:13" x14ac:dyDescent="0.2">
      <c r="A35" s="230" t="s">
        <v>143</v>
      </c>
      <c r="B35" s="231"/>
      <c r="C35" s="231"/>
      <c r="D35" s="231"/>
      <c r="E35" s="231"/>
      <c r="F35" s="231"/>
      <c r="G35" s="231"/>
      <c r="H35" s="231"/>
      <c r="I35" s="1">
        <v>27</v>
      </c>
      <c r="J35" s="4"/>
      <c r="K35" s="5"/>
    </row>
    <row r="36" spans="1:13" x14ac:dyDescent="0.2">
      <c r="A36" s="230" t="s">
        <v>23</v>
      </c>
      <c r="B36" s="231"/>
      <c r="C36" s="231"/>
      <c r="D36" s="231"/>
      <c r="E36" s="231"/>
      <c r="F36" s="231"/>
      <c r="G36" s="231"/>
      <c r="H36" s="231"/>
      <c r="I36" s="1">
        <v>28</v>
      </c>
      <c r="J36" s="4">
        <v>758899400</v>
      </c>
      <c r="K36" s="5">
        <v>679468000</v>
      </c>
    </row>
    <row r="37" spans="1:13" x14ac:dyDescent="0.2">
      <c r="A37" s="230" t="s">
        <v>24</v>
      </c>
      <c r="B37" s="231"/>
      <c r="C37" s="231"/>
      <c r="D37" s="231"/>
      <c r="E37" s="231"/>
      <c r="F37" s="231"/>
      <c r="G37" s="231"/>
      <c r="H37" s="231"/>
      <c r="I37" s="1">
        <v>29</v>
      </c>
      <c r="J37" s="4"/>
      <c r="K37" s="5"/>
    </row>
    <row r="38" spans="1:13" x14ac:dyDescent="0.2">
      <c r="A38" s="255" t="s">
        <v>59</v>
      </c>
      <c r="B38" s="256"/>
      <c r="C38" s="256"/>
      <c r="D38" s="256"/>
      <c r="E38" s="256"/>
      <c r="F38" s="256"/>
      <c r="G38" s="256"/>
      <c r="H38" s="256"/>
      <c r="I38" s="1">
        <v>30</v>
      </c>
      <c r="J38" s="50">
        <f>SUM(J35:J37)</f>
        <v>758899400</v>
      </c>
      <c r="K38" s="44">
        <f>SUM(K35:K37)</f>
        <v>679468000</v>
      </c>
    </row>
    <row r="39" spans="1:13" x14ac:dyDescent="0.2">
      <c r="A39" s="230" t="s">
        <v>25</v>
      </c>
      <c r="B39" s="231"/>
      <c r="C39" s="231"/>
      <c r="D39" s="231"/>
      <c r="E39" s="231"/>
      <c r="F39" s="231"/>
      <c r="G39" s="231"/>
      <c r="H39" s="231"/>
      <c r="I39" s="1">
        <v>31</v>
      </c>
      <c r="J39" s="4">
        <f>884682000-5065000</f>
        <v>879617000</v>
      </c>
      <c r="K39" s="5">
        <f>834467400-3676000</f>
        <v>830791400</v>
      </c>
    </row>
    <row r="40" spans="1:13" x14ac:dyDescent="0.2">
      <c r="A40" s="230" t="s">
        <v>26</v>
      </c>
      <c r="B40" s="231"/>
      <c r="C40" s="231"/>
      <c r="D40" s="231"/>
      <c r="E40" s="231"/>
      <c r="F40" s="231"/>
      <c r="G40" s="231"/>
      <c r="H40" s="231"/>
      <c r="I40" s="1">
        <v>32</v>
      </c>
      <c r="J40" s="4"/>
      <c r="K40" s="5"/>
    </row>
    <row r="41" spans="1:13" x14ac:dyDescent="0.2">
      <c r="A41" s="241" t="s">
        <v>27</v>
      </c>
      <c r="B41" s="242"/>
      <c r="C41" s="242"/>
      <c r="D41" s="242"/>
      <c r="E41" s="242"/>
      <c r="F41" s="242"/>
      <c r="G41" s="242"/>
      <c r="H41" s="242"/>
      <c r="I41" s="1">
        <v>33</v>
      </c>
      <c r="J41" s="4">
        <v>5065000</v>
      </c>
      <c r="K41" s="5">
        <v>3676000</v>
      </c>
    </row>
    <row r="42" spans="1:13" x14ac:dyDescent="0.2">
      <c r="A42" s="230" t="s">
        <v>28</v>
      </c>
      <c r="B42" s="231"/>
      <c r="C42" s="231"/>
      <c r="D42" s="231"/>
      <c r="E42" s="231"/>
      <c r="F42" s="231"/>
      <c r="G42" s="231"/>
      <c r="H42" s="231"/>
      <c r="I42" s="1">
        <v>34</v>
      </c>
      <c r="J42" s="4"/>
      <c r="K42" s="5"/>
    </row>
    <row r="43" spans="1:13" x14ac:dyDescent="0.2">
      <c r="A43" s="230" t="s">
        <v>29</v>
      </c>
      <c r="B43" s="231"/>
      <c r="C43" s="231"/>
      <c r="D43" s="231"/>
      <c r="E43" s="231"/>
      <c r="F43" s="231"/>
      <c r="G43" s="231"/>
      <c r="H43" s="231"/>
      <c r="I43" s="1">
        <v>35</v>
      </c>
      <c r="J43" s="4"/>
      <c r="K43" s="5"/>
    </row>
    <row r="44" spans="1:13" x14ac:dyDescent="0.2">
      <c r="A44" s="255" t="s">
        <v>60</v>
      </c>
      <c r="B44" s="256"/>
      <c r="C44" s="256"/>
      <c r="D44" s="256"/>
      <c r="E44" s="256"/>
      <c r="F44" s="256"/>
      <c r="G44" s="256"/>
      <c r="H44" s="256"/>
      <c r="I44" s="1">
        <v>36</v>
      </c>
      <c r="J44" s="50">
        <f>SUM(J39:J43)</f>
        <v>884682000</v>
      </c>
      <c r="K44" s="44">
        <f>SUM(K39:K43)</f>
        <v>834467400</v>
      </c>
    </row>
    <row r="45" spans="1:13" x14ac:dyDescent="0.2">
      <c r="A45" s="255" t="s">
        <v>11</v>
      </c>
      <c r="B45" s="256"/>
      <c r="C45" s="256"/>
      <c r="D45" s="256"/>
      <c r="E45" s="256"/>
      <c r="F45" s="256"/>
      <c r="G45" s="256"/>
      <c r="H45" s="256"/>
      <c r="I45" s="1">
        <v>37</v>
      </c>
      <c r="J45" s="50">
        <f>IF(J38&gt;J44,J38-J44,0)</f>
        <v>0</v>
      </c>
      <c r="K45" s="44">
        <f>IF(K38&gt;K44,K38-K44,0)</f>
        <v>0</v>
      </c>
    </row>
    <row r="46" spans="1:13" x14ac:dyDescent="0.2">
      <c r="A46" s="255" t="s">
        <v>12</v>
      </c>
      <c r="B46" s="256"/>
      <c r="C46" s="256"/>
      <c r="D46" s="256"/>
      <c r="E46" s="256"/>
      <c r="F46" s="256"/>
      <c r="G46" s="256"/>
      <c r="H46" s="256"/>
      <c r="I46" s="1">
        <v>38</v>
      </c>
      <c r="J46" s="50">
        <f>IF(J44&gt;J38,J44-J38,0)</f>
        <v>125782600</v>
      </c>
      <c r="K46" s="44">
        <f>IF(K44&gt;K38,K44-K38,0)</f>
        <v>154999400</v>
      </c>
      <c r="L46" s="104"/>
    </row>
    <row r="47" spans="1:13" x14ac:dyDescent="0.2">
      <c r="A47" s="230" t="s">
        <v>61</v>
      </c>
      <c r="B47" s="231"/>
      <c r="C47" s="231"/>
      <c r="D47" s="231"/>
      <c r="E47" s="231"/>
      <c r="F47" s="231"/>
      <c r="G47" s="231"/>
      <c r="H47" s="231"/>
      <c r="I47" s="1">
        <v>39</v>
      </c>
      <c r="J47" s="132">
        <f>J19+J32+J45</f>
        <v>196767771</v>
      </c>
      <c r="K47" s="133">
        <f>K19+K32+K45</f>
        <v>176423214.14737269</v>
      </c>
      <c r="L47" s="56"/>
    </row>
    <row r="48" spans="1:13" x14ac:dyDescent="0.2">
      <c r="A48" s="230" t="s">
        <v>62</v>
      </c>
      <c r="B48" s="231"/>
      <c r="C48" s="231"/>
      <c r="D48" s="231"/>
      <c r="E48" s="231"/>
      <c r="F48" s="231"/>
      <c r="G48" s="231"/>
      <c r="H48" s="231"/>
      <c r="I48" s="1">
        <v>40</v>
      </c>
      <c r="J48" s="132">
        <f>J20+J33+J46</f>
        <v>189674200</v>
      </c>
      <c r="K48" s="133">
        <f>K20+K33+K46</f>
        <v>182242141</v>
      </c>
      <c r="L48" s="104"/>
    </row>
    <row r="49" spans="1:13" x14ac:dyDescent="0.2">
      <c r="A49" s="230" t="s">
        <v>135</v>
      </c>
      <c r="B49" s="231"/>
      <c r="C49" s="231"/>
      <c r="D49" s="231"/>
      <c r="E49" s="231"/>
      <c r="F49" s="231"/>
      <c r="G49" s="231"/>
      <c r="H49" s="231"/>
      <c r="I49" s="1">
        <v>41</v>
      </c>
      <c r="J49" s="4">
        <v>145269888</v>
      </c>
      <c r="K49" s="5">
        <v>152363459</v>
      </c>
      <c r="L49" s="104"/>
    </row>
    <row r="50" spans="1:13" x14ac:dyDescent="0.2">
      <c r="A50" s="230" t="s">
        <v>144</v>
      </c>
      <c r="B50" s="231"/>
      <c r="C50" s="231"/>
      <c r="D50" s="231"/>
      <c r="E50" s="231"/>
      <c r="F50" s="231"/>
      <c r="G50" s="231"/>
      <c r="H50" s="231"/>
      <c r="I50" s="1">
        <v>42</v>
      </c>
      <c r="J50" s="132">
        <f>IF(J19-J20+J32-J33+J45-J46&gt;0,J19-J20+J32-J33+J45-J46,0)</f>
        <v>7093571</v>
      </c>
      <c r="K50" s="133">
        <f>IF(K19-K20+K32-K33+K45-K46&gt;0,K19-K20+K32-K33+K45-K46,0)</f>
        <v>0</v>
      </c>
    </row>
    <row r="51" spans="1:13" x14ac:dyDescent="0.2">
      <c r="A51" s="230" t="s">
        <v>145</v>
      </c>
      <c r="B51" s="231"/>
      <c r="C51" s="231"/>
      <c r="D51" s="231"/>
      <c r="E51" s="231"/>
      <c r="F51" s="231"/>
      <c r="G51" s="231"/>
      <c r="H51" s="231"/>
      <c r="I51" s="1">
        <v>43</v>
      </c>
      <c r="J51" s="132">
        <f>IF(J20-J19+J33-J32+J46-J45&gt;0,J20-J19+J33-J32+J46-J45,0)</f>
        <v>0</v>
      </c>
      <c r="K51" s="133">
        <f>IF(K20-K19+K33-K32+K46-K45&gt;0,K20-K19+K33-K32+K46-K45,0)</f>
        <v>5818926.8526273072</v>
      </c>
    </row>
    <row r="52" spans="1:13" x14ac:dyDescent="0.2">
      <c r="A52" s="236" t="s">
        <v>146</v>
      </c>
      <c r="B52" s="237"/>
      <c r="C52" s="237"/>
      <c r="D52" s="237"/>
      <c r="E52" s="237"/>
      <c r="F52" s="237"/>
      <c r="G52" s="237"/>
      <c r="H52" s="237"/>
      <c r="I52" s="3">
        <v>44</v>
      </c>
      <c r="J52" s="51">
        <f>J49+J50-J51</f>
        <v>152363459</v>
      </c>
      <c r="K52" s="48">
        <f>K49+K50-K51</f>
        <v>146544532.14737269</v>
      </c>
      <c r="M52" s="104"/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4:K17 J22:K26 J7:K12 J35:K37 J28:K30 J39:K43 J49:K49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8:K20 J38:K38 J27:K27 J13:K13 J50:K52 J31:K33 J44:K48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82"/>
  <sheetViews>
    <sheetView zoomScaleNormal="100" zoomScaleSheetLayoutView="125" workbookViewId="0">
      <selection sqref="A1:K1"/>
    </sheetView>
  </sheetViews>
  <sheetFormatPr defaultRowHeight="12.75" x14ac:dyDescent="0.2"/>
  <cols>
    <col min="1" max="4" width="9.140625" style="59"/>
    <col min="5" max="5" width="10.42578125" style="59" bestFit="1" customWidth="1"/>
    <col min="6" max="8" width="9.140625" style="59"/>
    <col min="9" max="9" width="9.28515625" style="59" bestFit="1" customWidth="1"/>
    <col min="10" max="11" width="11" style="56" bestFit="1" customWidth="1"/>
    <col min="12" max="13" width="11.140625" style="59" bestFit="1" customWidth="1"/>
    <col min="14" max="14" width="10.140625" style="59" bestFit="1" customWidth="1"/>
    <col min="15" max="16384" width="9.140625" style="59"/>
  </cols>
  <sheetData>
    <row r="1" spans="1:14" x14ac:dyDescent="0.2">
      <c r="A1" s="317" t="s">
        <v>247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58"/>
    </row>
    <row r="2" spans="1:14" ht="15.75" x14ac:dyDescent="0.2">
      <c r="A2" s="35"/>
      <c r="B2" s="57"/>
      <c r="C2" s="302" t="s">
        <v>248</v>
      </c>
      <c r="D2" s="302"/>
      <c r="E2" s="60">
        <v>40544</v>
      </c>
      <c r="F2" s="36" t="s">
        <v>216</v>
      </c>
      <c r="G2" s="303">
        <v>40908</v>
      </c>
      <c r="H2" s="304"/>
      <c r="I2" s="57"/>
      <c r="J2" s="119"/>
      <c r="K2" s="119"/>
      <c r="L2" s="61"/>
    </row>
    <row r="3" spans="1:14" ht="23.25" x14ac:dyDescent="0.2">
      <c r="A3" s="305" t="s">
        <v>50</v>
      </c>
      <c r="B3" s="305"/>
      <c r="C3" s="305"/>
      <c r="D3" s="305"/>
      <c r="E3" s="305"/>
      <c r="F3" s="305"/>
      <c r="G3" s="305"/>
      <c r="H3" s="305"/>
      <c r="I3" s="62" t="s">
        <v>271</v>
      </c>
      <c r="J3" s="53" t="s">
        <v>124</v>
      </c>
      <c r="K3" s="53" t="s">
        <v>125</v>
      </c>
    </row>
    <row r="4" spans="1:14" x14ac:dyDescent="0.2">
      <c r="A4" s="306">
        <v>1</v>
      </c>
      <c r="B4" s="306"/>
      <c r="C4" s="306"/>
      <c r="D4" s="306"/>
      <c r="E4" s="306"/>
      <c r="F4" s="306"/>
      <c r="G4" s="306"/>
      <c r="H4" s="306"/>
      <c r="I4" s="63">
        <v>2</v>
      </c>
      <c r="J4" s="55" t="s">
        <v>249</v>
      </c>
      <c r="K4" s="55" t="s">
        <v>250</v>
      </c>
    </row>
    <row r="5" spans="1:14" x14ac:dyDescent="0.2">
      <c r="A5" s="307" t="s">
        <v>251</v>
      </c>
      <c r="B5" s="308"/>
      <c r="C5" s="308"/>
      <c r="D5" s="308"/>
      <c r="E5" s="308"/>
      <c r="F5" s="308"/>
      <c r="G5" s="308"/>
      <c r="H5" s="308"/>
      <c r="I5" s="37">
        <v>1</v>
      </c>
      <c r="J5" s="136">
        <v>1626000900</v>
      </c>
      <c r="K5" s="136">
        <v>1626000900</v>
      </c>
    </row>
    <row r="6" spans="1:14" x14ac:dyDescent="0.2">
      <c r="A6" s="307" t="s">
        <v>252</v>
      </c>
      <c r="B6" s="308"/>
      <c r="C6" s="308"/>
      <c r="D6" s="308"/>
      <c r="E6" s="308"/>
      <c r="F6" s="308"/>
      <c r="G6" s="308"/>
      <c r="H6" s="308"/>
      <c r="I6" s="37">
        <v>2</v>
      </c>
      <c r="J6" s="5">
        <v>22337176</v>
      </c>
      <c r="K6" s="5">
        <v>24272630</v>
      </c>
      <c r="L6" s="105"/>
      <c r="M6" s="105"/>
    </row>
    <row r="7" spans="1:14" x14ac:dyDescent="0.2">
      <c r="A7" s="307" t="s">
        <v>253</v>
      </c>
      <c r="B7" s="308"/>
      <c r="C7" s="308"/>
      <c r="D7" s="308"/>
      <c r="E7" s="308"/>
      <c r="F7" s="308"/>
      <c r="G7" s="308"/>
      <c r="H7" s="308"/>
      <c r="I7" s="37">
        <v>3</v>
      </c>
      <c r="J7" s="5">
        <v>59331755</v>
      </c>
      <c r="K7" s="5">
        <v>52367905</v>
      </c>
      <c r="M7" s="105"/>
      <c r="N7" s="105"/>
    </row>
    <row r="8" spans="1:14" x14ac:dyDescent="0.2">
      <c r="A8" s="307" t="s">
        <v>254</v>
      </c>
      <c r="B8" s="308"/>
      <c r="C8" s="308"/>
      <c r="D8" s="308"/>
      <c r="E8" s="308"/>
      <c r="F8" s="308"/>
      <c r="G8" s="308"/>
      <c r="H8" s="308"/>
      <c r="I8" s="37">
        <v>4</v>
      </c>
      <c r="J8" s="5">
        <v>-191434600</v>
      </c>
      <c r="K8" s="5">
        <v>-110891556</v>
      </c>
      <c r="M8" s="105"/>
    </row>
    <row r="9" spans="1:14" x14ac:dyDescent="0.2">
      <c r="A9" s="307" t="s">
        <v>255</v>
      </c>
      <c r="B9" s="308"/>
      <c r="C9" s="308"/>
      <c r="D9" s="308"/>
      <c r="E9" s="308"/>
      <c r="F9" s="308"/>
      <c r="G9" s="308"/>
      <c r="H9" s="308"/>
      <c r="I9" s="37">
        <v>5</v>
      </c>
      <c r="J9" s="5">
        <v>84235325</v>
      </c>
      <c r="K9" s="5">
        <v>120995257</v>
      </c>
      <c r="M9" s="105"/>
    </row>
    <row r="10" spans="1:14" x14ac:dyDescent="0.2">
      <c r="A10" s="307" t="s">
        <v>256</v>
      </c>
      <c r="B10" s="308"/>
      <c r="C10" s="308"/>
      <c r="D10" s="308"/>
      <c r="E10" s="308"/>
      <c r="F10" s="308"/>
      <c r="G10" s="308"/>
      <c r="H10" s="308"/>
      <c r="I10" s="37">
        <v>6</v>
      </c>
      <c r="J10" s="5"/>
      <c r="K10" s="5"/>
    </row>
    <row r="11" spans="1:14" x14ac:dyDescent="0.2">
      <c r="A11" s="307" t="s">
        <v>257</v>
      </c>
      <c r="B11" s="308"/>
      <c r="C11" s="308"/>
      <c r="D11" s="308"/>
      <c r="E11" s="308"/>
      <c r="F11" s="308"/>
      <c r="G11" s="308"/>
      <c r="H11" s="308"/>
      <c r="I11" s="37">
        <v>7</v>
      </c>
      <c r="J11" s="5"/>
      <c r="K11" s="5"/>
    </row>
    <row r="12" spans="1:14" x14ac:dyDescent="0.2">
      <c r="A12" s="307" t="s">
        <v>258</v>
      </c>
      <c r="B12" s="308"/>
      <c r="C12" s="308"/>
      <c r="D12" s="308"/>
      <c r="E12" s="308"/>
      <c r="F12" s="308"/>
      <c r="G12" s="308"/>
      <c r="H12" s="308"/>
      <c r="I12" s="37">
        <v>8</v>
      </c>
      <c r="J12" s="5"/>
      <c r="K12" s="5"/>
    </row>
    <row r="13" spans="1:14" x14ac:dyDescent="0.2">
      <c r="A13" s="307" t="s">
        <v>259</v>
      </c>
      <c r="B13" s="308"/>
      <c r="C13" s="308"/>
      <c r="D13" s="308"/>
      <c r="E13" s="308"/>
      <c r="F13" s="308"/>
      <c r="G13" s="308"/>
      <c r="H13" s="308"/>
      <c r="I13" s="37">
        <v>9</v>
      </c>
      <c r="J13" s="5">
        <v>34347150</v>
      </c>
      <c r="K13" s="5">
        <v>34787364</v>
      </c>
    </row>
    <row r="14" spans="1:14" x14ac:dyDescent="0.2">
      <c r="A14" s="309" t="s">
        <v>260</v>
      </c>
      <c r="B14" s="310"/>
      <c r="C14" s="310"/>
      <c r="D14" s="310"/>
      <c r="E14" s="310"/>
      <c r="F14" s="310"/>
      <c r="G14" s="310"/>
      <c r="H14" s="310"/>
      <c r="I14" s="37">
        <v>10</v>
      </c>
      <c r="J14" s="44">
        <f>SUM(J5:J13)</f>
        <v>1634817706</v>
      </c>
      <c r="K14" s="44">
        <f>SUM(K5:K13)</f>
        <v>1747532500</v>
      </c>
      <c r="L14" s="105"/>
      <c r="M14" s="105"/>
    </row>
    <row r="15" spans="1:14" x14ac:dyDescent="0.2">
      <c r="A15" s="307" t="s">
        <v>261</v>
      </c>
      <c r="B15" s="308"/>
      <c r="C15" s="308"/>
      <c r="D15" s="308"/>
      <c r="E15" s="308"/>
      <c r="F15" s="308"/>
      <c r="G15" s="308"/>
      <c r="H15" s="308"/>
      <c r="I15" s="37">
        <v>11</v>
      </c>
      <c r="J15" s="5">
        <v>13374000</v>
      </c>
      <c r="K15" s="5">
        <v>-10656990</v>
      </c>
    </row>
    <row r="16" spans="1:14" x14ac:dyDescent="0.2">
      <c r="A16" s="307" t="s">
        <v>262</v>
      </c>
      <c r="B16" s="308"/>
      <c r="C16" s="308"/>
      <c r="D16" s="308"/>
      <c r="E16" s="308"/>
      <c r="F16" s="308"/>
      <c r="G16" s="308"/>
      <c r="H16" s="308"/>
      <c r="I16" s="37">
        <v>12</v>
      </c>
      <c r="J16" s="5"/>
      <c r="K16" s="5"/>
    </row>
    <row r="17" spans="1:13" x14ac:dyDescent="0.2">
      <c r="A17" s="307" t="s">
        <v>263</v>
      </c>
      <c r="B17" s="308"/>
      <c r="C17" s="308"/>
      <c r="D17" s="308"/>
      <c r="E17" s="308"/>
      <c r="F17" s="308"/>
      <c r="G17" s="308"/>
      <c r="H17" s="308"/>
      <c r="I17" s="37">
        <v>13</v>
      </c>
      <c r="J17" s="5"/>
      <c r="K17" s="5"/>
    </row>
    <row r="18" spans="1:13" x14ac:dyDescent="0.2">
      <c r="A18" s="307" t="s">
        <v>264</v>
      </c>
      <c r="B18" s="308"/>
      <c r="C18" s="308"/>
      <c r="D18" s="308"/>
      <c r="E18" s="308"/>
      <c r="F18" s="308"/>
      <c r="G18" s="308"/>
      <c r="H18" s="308"/>
      <c r="I18" s="37">
        <v>14</v>
      </c>
      <c r="J18" s="5"/>
      <c r="K18" s="5"/>
    </row>
    <row r="19" spans="1:13" x14ac:dyDescent="0.2">
      <c r="A19" s="307" t="s">
        <v>265</v>
      </c>
      <c r="B19" s="308"/>
      <c r="C19" s="308"/>
      <c r="D19" s="308"/>
      <c r="E19" s="308"/>
      <c r="F19" s="308"/>
      <c r="G19" s="308"/>
      <c r="H19" s="308"/>
      <c r="I19" s="37">
        <v>15</v>
      </c>
      <c r="J19" s="5"/>
      <c r="K19" s="5"/>
      <c r="M19" s="105"/>
    </row>
    <row r="20" spans="1:13" x14ac:dyDescent="0.2">
      <c r="A20" s="307" t="s">
        <v>266</v>
      </c>
      <c r="B20" s="308"/>
      <c r="C20" s="308"/>
      <c r="D20" s="308"/>
      <c r="E20" s="308"/>
      <c r="F20" s="308"/>
      <c r="G20" s="308"/>
      <c r="H20" s="308"/>
      <c r="I20" s="37">
        <v>16</v>
      </c>
      <c r="J20" s="5">
        <v>82347715</v>
      </c>
      <c r="K20" s="5">
        <v>123371784</v>
      </c>
      <c r="L20" s="105"/>
    </row>
    <row r="21" spans="1:13" x14ac:dyDescent="0.2">
      <c r="A21" s="309" t="s">
        <v>267</v>
      </c>
      <c r="B21" s="310"/>
      <c r="C21" s="310"/>
      <c r="D21" s="310"/>
      <c r="E21" s="310"/>
      <c r="F21" s="310"/>
      <c r="G21" s="310"/>
      <c r="H21" s="310"/>
      <c r="I21" s="37">
        <v>17</v>
      </c>
      <c r="J21" s="48">
        <f>SUM(J15:J20)</f>
        <v>95721715</v>
      </c>
      <c r="K21" s="48">
        <v>112714794</v>
      </c>
    </row>
    <row r="22" spans="1:13" x14ac:dyDescent="0.2">
      <c r="A22" s="319"/>
      <c r="B22" s="320"/>
      <c r="C22" s="320"/>
      <c r="D22" s="320"/>
      <c r="E22" s="320"/>
      <c r="F22" s="320"/>
      <c r="G22" s="320"/>
      <c r="H22" s="320"/>
      <c r="I22" s="321"/>
      <c r="J22" s="321"/>
      <c r="K22" s="322"/>
    </row>
    <row r="23" spans="1:13" x14ac:dyDescent="0.2">
      <c r="A23" s="311" t="s">
        <v>268</v>
      </c>
      <c r="B23" s="312"/>
      <c r="C23" s="312"/>
      <c r="D23" s="312"/>
      <c r="E23" s="312"/>
      <c r="F23" s="312"/>
      <c r="G23" s="312"/>
      <c r="H23" s="312"/>
      <c r="I23" s="38">
        <v>18</v>
      </c>
      <c r="J23" s="136">
        <v>95735715</v>
      </c>
      <c r="K23" s="136">
        <v>111834345.5</v>
      </c>
      <c r="L23" s="105"/>
    </row>
    <row r="24" spans="1:13" ht="17.25" customHeight="1" x14ac:dyDescent="0.2">
      <c r="A24" s="313" t="s">
        <v>269</v>
      </c>
      <c r="B24" s="314"/>
      <c r="C24" s="314"/>
      <c r="D24" s="314"/>
      <c r="E24" s="314"/>
      <c r="F24" s="314"/>
      <c r="G24" s="314"/>
      <c r="H24" s="314"/>
      <c r="I24" s="39">
        <v>19</v>
      </c>
      <c r="J24" s="48">
        <v>-14000</v>
      </c>
      <c r="K24" s="48">
        <v>440214</v>
      </c>
    </row>
    <row r="25" spans="1:13" ht="30" customHeight="1" x14ac:dyDescent="0.2">
      <c r="A25" s="315" t="s">
        <v>270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</row>
    <row r="82" spans="11:11" x14ac:dyDescent="0.2">
      <c r="K82" s="120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zoomScaleSheetLayoutView="110" workbookViewId="0">
      <selection activeCell="Q23" sqref="Q23"/>
    </sheetView>
  </sheetViews>
  <sheetFormatPr defaultRowHeight="12.75" x14ac:dyDescent="0.2"/>
  <cols>
    <col min="1" max="9" width="9.140625" style="115"/>
    <col min="10" max="10" width="19.7109375" style="115" customWidth="1"/>
    <col min="11" max="11" width="3.28515625" style="115" customWidth="1"/>
    <col min="12" max="16384" width="9.140625" style="115"/>
  </cols>
  <sheetData>
    <row r="1" spans="1:10" x14ac:dyDescent="0.2">
      <c r="A1" s="114" t="s">
        <v>246</v>
      </c>
    </row>
    <row r="2" spans="1:10" x14ac:dyDescent="0.2">
      <c r="A2" s="114"/>
    </row>
    <row r="3" spans="1:10" x14ac:dyDescent="0.2">
      <c r="A3" s="124" t="s">
        <v>320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s="118" customFormat="1" x14ac:dyDescent="0.2">
      <c r="A4" s="323"/>
      <c r="B4" s="323"/>
      <c r="C4" s="323"/>
      <c r="D4" s="323"/>
      <c r="E4" s="323"/>
      <c r="F4" s="323"/>
      <c r="G4" s="323"/>
      <c r="H4" s="323"/>
      <c r="I4" s="323"/>
      <c r="J4" s="323"/>
    </row>
    <row r="5" spans="1:10" s="118" customFormat="1" x14ac:dyDescent="0.2">
      <c r="A5" s="324"/>
      <c r="B5" s="325"/>
      <c r="C5" s="325"/>
      <c r="D5" s="325"/>
      <c r="E5" s="325"/>
      <c r="F5" s="325"/>
      <c r="G5" s="325"/>
      <c r="H5" s="325"/>
      <c r="I5" s="325"/>
      <c r="J5" s="325"/>
    </row>
    <row r="6" spans="1:10" s="118" customFormat="1" ht="5.25" customHeight="1" x14ac:dyDescent="0.2">
      <c r="A6" s="123"/>
      <c r="B6" s="122"/>
      <c r="C6" s="122"/>
      <c r="D6" s="122"/>
      <c r="E6" s="122"/>
      <c r="F6" s="122"/>
      <c r="G6" s="122"/>
      <c r="H6" s="122"/>
      <c r="I6" s="122"/>
      <c r="J6" s="122"/>
    </row>
    <row r="7" spans="1:10" s="118" customFormat="1" x14ac:dyDescent="0.2">
      <c r="A7" s="326"/>
      <c r="B7" s="326"/>
      <c r="C7" s="326"/>
      <c r="D7" s="326"/>
      <c r="E7" s="326"/>
      <c r="F7" s="326"/>
      <c r="G7" s="326"/>
      <c r="H7" s="326"/>
      <c r="I7" s="326"/>
      <c r="J7" s="326"/>
    </row>
    <row r="8" spans="1:10" s="118" customFormat="1" x14ac:dyDescent="0.2">
      <c r="A8" s="327"/>
      <c r="B8" s="327"/>
      <c r="C8" s="327"/>
      <c r="D8" s="327"/>
      <c r="E8" s="327"/>
      <c r="F8" s="327"/>
      <c r="G8" s="327"/>
      <c r="H8" s="327"/>
      <c r="I8" s="327"/>
      <c r="J8" s="327"/>
    </row>
    <row r="9" spans="1:10" s="118" customFormat="1" x14ac:dyDescent="0.2">
      <c r="A9" s="326"/>
      <c r="B9" s="326"/>
      <c r="C9" s="326"/>
      <c r="D9" s="326"/>
      <c r="E9" s="326"/>
      <c r="F9" s="326"/>
      <c r="G9" s="326"/>
      <c r="H9" s="326"/>
      <c r="I9" s="326"/>
      <c r="J9" s="326"/>
    </row>
    <row r="10" spans="1:10" ht="45.75" customHeight="1" x14ac:dyDescent="0.2">
      <c r="A10" s="324"/>
      <c r="B10" s="324"/>
      <c r="C10" s="324"/>
      <c r="D10" s="324"/>
      <c r="E10" s="324"/>
      <c r="F10" s="324"/>
      <c r="G10" s="324"/>
      <c r="H10" s="324"/>
      <c r="I10" s="324"/>
      <c r="J10" s="324"/>
    </row>
    <row r="11" spans="1:10" x14ac:dyDescent="0.2">
      <c r="A11" s="116"/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0" x14ac:dyDescent="0.2">
      <c r="A12" s="124"/>
      <c r="B12" s="122"/>
      <c r="C12" s="122"/>
      <c r="D12" s="122"/>
      <c r="E12" s="122"/>
      <c r="F12" s="122"/>
      <c r="G12" s="122"/>
      <c r="H12" s="122"/>
      <c r="I12" s="122"/>
      <c r="J12" s="122"/>
    </row>
  </sheetData>
  <mergeCells count="6">
    <mergeCell ref="A4:J4"/>
    <mergeCell ref="A5:J5"/>
    <mergeCell ref="A7:J7"/>
    <mergeCell ref="A8:J8"/>
    <mergeCell ref="A9:J9"/>
    <mergeCell ref="A10:J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OPĆI PODACI</vt:lpstr>
      <vt:lpstr>Bilanca</vt:lpstr>
      <vt:lpstr>RDG</vt:lpstr>
      <vt:lpstr>NT_I</vt:lpstr>
      <vt:lpstr>PK</vt:lpstr>
      <vt:lpstr>Bilješke </vt:lpstr>
      <vt:lpstr>'Bilješke '!Print_Area</vt:lpstr>
      <vt:lpstr>'OPĆI PODACI'!Print_Area</vt:lpstr>
      <vt:lpstr>PK!Print_Area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Administrator</cp:lastModifiedBy>
  <cp:lastPrinted>2012-01-31T09:42:16Z</cp:lastPrinted>
  <dcterms:created xsi:type="dcterms:W3CDTF">2008-10-17T11:51:54Z</dcterms:created>
  <dcterms:modified xsi:type="dcterms:W3CDTF">2014-08-30T16:39:46Z</dcterms:modified>
</cp:coreProperties>
</file>