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_I" sheetId="20" r:id="rId5"/>
    <sheet name="PK" sheetId="17" r:id="rId6"/>
    <sheet name="Bilješke" sheetId="16" r:id="rId7"/>
  </sheets>
  <definedNames>
    <definedName name="_xlnm.Print_Area" localSheetId="6">Bilješke!$A$1:$J$21</definedName>
    <definedName name="_xlnm.Print_Area" localSheetId="1">'OPĆI PODACI'!$A$1:$I$63</definedName>
    <definedName name="_xlnm.Print_Titles" localSheetId="2">Bilanca!$5:$6</definedName>
  </definedNames>
  <calcPr calcId="152511" fullCalcOnLoad="1" calcOnSave="0"/>
</workbook>
</file>

<file path=xl/calcChain.xml><?xml version="1.0" encoding="utf-8"?>
<calcChain xmlns="http://schemas.openxmlformats.org/spreadsheetml/2006/main">
  <c r="K82" i="19" l="1"/>
  <c r="K53" i="20"/>
  <c r="K23" i="17"/>
  <c r="K25" i="17"/>
  <c r="J53" i="20"/>
  <c r="J45" i="20"/>
  <c r="J39" i="20"/>
  <c r="J47" i="20" s="1"/>
  <c r="J32" i="20"/>
  <c r="J33" i="20" s="1"/>
  <c r="J28" i="20"/>
  <c r="J19" i="20"/>
  <c r="J14" i="20"/>
  <c r="J101" i="19"/>
  <c r="J91" i="19"/>
  <c r="J87" i="19"/>
  <c r="J83" i="19"/>
  <c r="J80" i="19"/>
  <c r="J70" i="19" s="1"/>
  <c r="J115" i="19" s="1"/>
  <c r="J73" i="19"/>
  <c r="J64" i="19"/>
  <c r="J62" i="19"/>
  <c r="J50" i="19"/>
  <c r="J42" i="19"/>
  <c r="J36" i="19"/>
  <c r="J27" i="19"/>
  <c r="J17" i="19"/>
  <c r="J10" i="19"/>
  <c r="J9" i="19" s="1"/>
  <c r="J23" i="17"/>
  <c r="J25" i="17" s="1"/>
  <c r="J16" i="17"/>
  <c r="M34" i="18"/>
  <c r="M28" i="18"/>
  <c r="M23" i="18"/>
  <c r="M17" i="18"/>
  <c r="M13" i="18"/>
  <c r="M8" i="18"/>
  <c r="M43" i="18" s="1"/>
  <c r="K58" i="18"/>
  <c r="K67" i="18"/>
  <c r="J58" i="18"/>
  <c r="J67" i="18" s="1"/>
  <c r="K34" i="18"/>
  <c r="J34" i="18"/>
  <c r="K28" i="18"/>
  <c r="J28" i="18"/>
  <c r="K23" i="18"/>
  <c r="J23" i="18"/>
  <c r="K17" i="18"/>
  <c r="J17" i="18"/>
  <c r="J11" i="18" s="1"/>
  <c r="J44" i="18" s="1"/>
  <c r="J47" i="18" s="1"/>
  <c r="K13" i="18"/>
  <c r="J13" i="18"/>
  <c r="K8" i="18"/>
  <c r="J8" i="18"/>
  <c r="K73" i="19"/>
  <c r="K45" i="20"/>
  <c r="K39" i="20"/>
  <c r="K16" i="17"/>
  <c r="L58" i="18"/>
  <c r="M58" i="18"/>
  <c r="M67" i="18"/>
  <c r="L34" i="18"/>
  <c r="L28" i="18"/>
  <c r="L23" i="18"/>
  <c r="L17" i="18"/>
  <c r="L13" i="18"/>
  <c r="L11" i="18" s="1"/>
  <c r="L44" i="18" s="1"/>
  <c r="L46" i="18" s="1"/>
  <c r="L8" i="18"/>
  <c r="L43" i="18"/>
  <c r="K19" i="20"/>
  <c r="K14" i="20"/>
  <c r="K32" i="20"/>
  <c r="K28" i="20"/>
  <c r="K80" i="19"/>
  <c r="K83" i="19"/>
  <c r="K70" i="19" s="1"/>
  <c r="K115" i="19" s="1"/>
  <c r="K87" i="19"/>
  <c r="K91" i="19"/>
  <c r="K101" i="19"/>
  <c r="K10" i="19"/>
  <c r="K17" i="19"/>
  <c r="K27" i="19"/>
  <c r="K36" i="19"/>
  <c r="K42" i="19"/>
  <c r="K41" i="19" s="1"/>
  <c r="K50" i="19"/>
  <c r="K57" i="19"/>
  <c r="Y3" i="14"/>
  <c r="AC3" i="14"/>
  <c r="Z3" i="14"/>
  <c r="AA3" i="14"/>
  <c r="AB3" i="14"/>
  <c r="Y4" i="14"/>
  <c r="AC4" i="14" s="1"/>
  <c r="Z4" i="14"/>
  <c r="AA4" i="14"/>
  <c r="AB4" i="14"/>
  <c r="Y5" i="14"/>
  <c r="Z5" i="14"/>
  <c r="AA5" i="14"/>
  <c r="AB5" i="14"/>
  <c r="Y6" i="14"/>
  <c r="Z6" i="14"/>
  <c r="AA6" i="14"/>
  <c r="AB6" i="14"/>
  <c r="AC6" i="14" s="1"/>
  <c r="Y7" i="14"/>
  <c r="Z7" i="14"/>
  <c r="AA7" i="14"/>
  <c r="AB7" i="14"/>
  <c r="AC7" i="14" s="1"/>
  <c r="Y8" i="14"/>
  <c r="Z8" i="14"/>
  <c r="AA8" i="14"/>
  <c r="AB8" i="14"/>
  <c r="Y9" i="14"/>
  <c r="Z9" i="14"/>
  <c r="AA9" i="14"/>
  <c r="AB9" i="14"/>
  <c r="AC9" i="14" s="1"/>
  <c r="Y10" i="14"/>
  <c r="Z10" i="14"/>
  <c r="AA10" i="14"/>
  <c r="AB10" i="14"/>
  <c r="Y11" i="14"/>
  <c r="Z11" i="14"/>
  <c r="AA11" i="14"/>
  <c r="AB11" i="14"/>
  <c r="AC11" i="14" s="1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AC17" i="14" s="1"/>
  <c r="Y18" i="14"/>
  <c r="Z18" i="14"/>
  <c r="AA18" i="14"/>
  <c r="AB18" i="14"/>
  <c r="AC18" i="14" s="1"/>
  <c r="Y19" i="14"/>
  <c r="Z19" i="14"/>
  <c r="AA19" i="14"/>
  <c r="AB19" i="14"/>
  <c r="AC19" i="14" s="1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Z23" i="14"/>
  <c r="AA23" i="14"/>
  <c r="AC23" i="14" s="1"/>
  <c r="AB23" i="14"/>
  <c r="Y24" i="14"/>
  <c r="Z24" i="14"/>
  <c r="AC24" i="14" s="1"/>
  <c r="AA24" i="14"/>
  <c r="AB24" i="14"/>
  <c r="Y25" i="14"/>
  <c r="Z25" i="14"/>
  <c r="AA25" i="14"/>
  <c r="AB25" i="14"/>
  <c r="Y26" i="14"/>
  <c r="Z26" i="14"/>
  <c r="AA26" i="14"/>
  <c r="AB26" i="14"/>
  <c r="Y27" i="14"/>
  <c r="AC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AC33" i="14" s="1"/>
  <c r="Z33" i="14"/>
  <c r="AA33" i="14"/>
  <c r="AB33" i="14"/>
  <c r="Y34" i="14"/>
  <c r="AC34" i="14" s="1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AC39" i="14" s="1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C46" i="14" s="1"/>
  <c r="AA46" i="14"/>
  <c r="AB46" i="14"/>
  <c r="Y47" i="14"/>
  <c r="Z47" i="14"/>
  <c r="AC47" i="14" s="1"/>
  <c r="AA47" i="14"/>
  <c r="AB47" i="14"/>
  <c r="Y48" i="14"/>
  <c r="Z48" i="14"/>
  <c r="AC48" i="14" s="1"/>
  <c r="AA48" i="14"/>
  <c r="AB48" i="14"/>
  <c r="Y49" i="14"/>
  <c r="Z49" i="14"/>
  <c r="AA49" i="14"/>
  <c r="AB49" i="14"/>
  <c r="Y50" i="14"/>
  <c r="Z50" i="14"/>
  <c r="AC50" i="14" s="1"/>
  <c r="AA50" i="14"/>
  <c r="AB50" i="14"/>
  <c r="Y51" i="14"/>
  <c r="Z51" i="14"/>
  <c r="AC51" i="14" s="1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AC55" i="14" s="1"/>
  <c r="Z55" i="14"/>
  <c r="AA55" i="14"/>
  <c r="AB55" i="14"/>
  <c r="Y56" i="14"/>
  <c r="Z56" i="14"/>
  <c r="AA56" i="14"/>
  <c r="AC56" i="14" s="1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C59" i="14" s="1"/>
  <c r="AB59" i="14"/>
  <c r="Y60" i="14"/>
  <c r="Z60" i="14"/>
  <c r="AA60" i="14"/>
  <c r="AB60" i="14"/>
  <c r="Y61" i="14"/>
  <c r="Z61" i="14"/>
  <c r="AA61" i="14"/>
  <c r="AC61" i="14" s="1"/>
  <c r="AB61" i="14"/>
  <c r="Y62" i="14"/>
  <c r="Z62" i="14"/>
  <c r="AA62" i="14"/>
  <c r="AC62" i="14" s="1"/>
  <c r="AB62" i="14"/>
  <c r="Y63" i="14"/>
  <c r="AC63" i="14" s="1"/>
  <c r="Z63" i="14"/>
  <c r="AA63" i="14"/>
  <c r="AB63" i="14"/>
  <c r="Y64" i="14"/>
  <c r="Z64" i="14"/>
  <c r="AA64" i="14"/>
  <c r="AC64" i="14" s="1"/>
  <c r="AB64" i="14"/>
  <c r="Y65" i="14"/>
  <c r="Z65" i="14"/>
  <c r="AA65" i="14"/>
  <c r="AB65" i="14"/>
  <c r="Y66" i="14"/>
  <c r="AC66" i="14" s="1"/>
  <c r="Z66" i="14"/>
  <c r="AA66" i="14"/>
  <c r="AB66" i="14"/>
  <c r="Y67" i="14"/>
  <c r="AC67" i="14" s="1"/>
  <c r="Z67" i="14"/>
  <c r="AA67" i="14"/>
  <c r="AB67" i="14"/>
  <c r="Y68" i="14"/>
  <c r="Z68" i="14"/>
  <c r="AA68" i="14"/>
  <c r="AB68" i="14"/>
  <c r="Y69" i="14"/>
  <c r="Z69" i="14"/>
  <c r="AA69" i="14"/>
  <c r="AC69" i="14" s="1"/>
  <c r="AB69" i="14"/>
  <c r="Y70" i="14"/>
  <c r="Z70" i="14"/>
  <c r="AA70" i="14"/>
  <c r="AB70" i="14"/>
  <c r="Y71" i="14"/>
  <c r="Z71" i="14"/>
  <c r="AA71" i="14"/>
  <c r="AB71" i="14"/>
  <c r="Y72" i="14"/>
  <c r="AC72" i="14" s="1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C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C78" i="14" s="1"/>
  <c r="AA78" i="14"/>
  <c r="AB78" i="14"/>
  <c r="Y79" i="14"/>
  <c r="Z79" i="14"/>
  <c r="AC79" i="14" s="1"/>
  <c r="AA79" i="14"/>
  <c r="AB79" i="14"/>
  <c r="Y80" i="14"/>
  <c r="Z80" i="14"/>
  <c r="AC80" i="14" s="1"/>
  <c r="AA80" i="14"/>
  <c r="AB80" i="14"/>
  <c r="Y81" i="14"/>
  <c r="Z81" i="14"/>
  <c r="AC81" i="14" s="1"/>
  <c r="AA81" i="14"/>
  <c r="AB81" i="14"/>
  <c r="Y82" i="14"/>
  <c r="Z82" i="14"/>
  <c r="AC82" i="14" s="1"/>
  <c r="AA82" i="14"/>
  <c r="AB82" i="14"/>
  <c r="Y83" i="14"/>
  <c r="AC83" i="14"/>
  <c r="Z83" i="14"/>
  <c r="AA83" i="14"/>
  <c r="AB83" i="14"/>
  <c r="Y84" i="14"/>
  <c r="Z84" i="14"/>
  <c r="AA84" i="14"/>
  <c r="AB84" i="14"/>
  <c r="Y85" i="14"/>
  <c r="AC85" i="14" s="1"/>
  <c r="Z85" i="14"/>
  <c r="AA85" i="14"/>
  <c r="AB85" i="14"/>
  <c r="Y86" i="14"/>
  <c r="Z86" i="14"/>
  <c r="AA86" i="14"/>
  <c r="AB86" i="14"/>
  <c r="Y87" i="14"/>
  <c r="AC87" i="14" s="1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AC91" i="14" s="1"/>
  <c r="Z91" i="14"/>
  <c r="AA91" i="14"/>
  <c r="AB91" i="14"/>
  <c r="Y92" i="14"/>
  <c r="Z92" i="14"/>
  <c r="AA92" i="14"/>
  <c r="AB92" i="14"/>
  <c r="AC92" i="14" s="1"/>
  <c r="Y93" i="14"/>
  <c r="Z93" i="14"/>
  <c r="AA93" i="14"/>
  <c r="AB93" i="14"/>
  <c r="Y94" i="14"/>
  <c r="Z94" i="14"/>
  <c r="AA94" i="14"/>
  <c r="AB94" i="14"/>
  <c r="AC94" i="14" s="1"/>
  <c r="Y95" i="14"/>
  <c r="Z95" i="14"/>
  <c r="AA95" i="14"/>
  <c r="AB95" i="14"/>
  <c r="AC95" i="14" s="1"/>
  <c r="Y96" i="14"/>
  <c r="Z96" i="14"/>
  <c r="AA96" i="14"/>
  <c r="AB96" i="14"/>
  <c r="AC96" i="14" s="1"/>
  <c r="Y97" i="14"/>
  <c r="Z97" i="14"/>
  <c r="AA97" i="14"/>
  <c r="AB97" i="14"/>
  <c r="Y98" i="14"/>
  <c r="Z98" i="14"/>
  <c r="AA98" i="14"/>
  <c r="AB98" i="14"/>
  <c r="AC98" i="14" s="1"/>
  <c r="Y99" i="14"/>
  <c r="Z99" i="14"/>
  <c r="AA99" i="14"/>
  <c r="AB99" i="14"/>
  <c r="Y100" i="14"/>
  <c r="Z100" i="14"/>
  <c r="AA100" i="14"/>
  <c r="AB100" i="14"/>
  <c r="AC100" i="14" s="1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H2" i="14" s="1"/>
  <c r="F2" i="14"/>
  <c r="K2" i="14"/>
  <c r="J3" i="14"/>
  <c r="F3" i="14"/>
  <c r="K3" i="14"/>
  <c r="J4" i="14"/>
  <c r="I4" i="14" s="1"/>
  <c r="F4" i="14"/>
  <c r="K4" i="14"/>
  <c r="J5" i="14"/>
  <c r="F5" i="14"/>
  <c r="H5" i="14" s="1"/>
  <c r="K5" i="14"/>
  <c r="J6" i="14"/>
  <c r="F6" i="14"/>
  <c r="K6" i="14"/>
  <c r="I6" i="14" s="1"/>
  <c r="J7" i="14"/>
  <c r="F7" i="14"/>
  <c r="K7" i="14"/>
  <c r="J8" i="14"/>
  <c r="F8" i="14"/>
  <c r="K8" i="14"/>
  <c r="J9" i="14"/>
  <c r="F9" i="14"/>
  <c r="K9" i="14"/>
  <c r="J10" i="14"/>
  <c r="H10" i="14" s="1"/>
  <c r="F10" i="14"/>
  <c r="K10" i="14"/>
  <c r="I10" i="14" s="1"/>
  <c r="J11" i="14"/>
  <c r="F11" i="14"/>
  <c r="K11" i="14"/>
  <c r="J12" i="14"/>
  <c r="I12" i="14" s="1"/>
  <c r="F12" i="14"/>
  <c r="K12" i="14"/>
  <c r="J13" i="14"/>
  <c r="F13" i="14"/>
  <c r="K13" i="14"/>
  <c r="J14" i="14"/>
  <c r="I14" i="14" s="1"/>
  <c r="F14" i="14"/>
  <c r="H14" i="14"/>
  <c r="K14" i="14"/>
  <c r="J15" i="14"/>
  <c r="F15" i="14"/>
  <c r="K15" i="14"/>
  <c r="I15" i="14" s="1"/>
  <c r="J16" i="14"/>
  <c r="I16" i="14" s="1"/>
  <c r="F16" i="14"/>
  <c r="K16" i="14"/>
  <c r="J17" i="14"/>
  <c r="F17" i="14"/>
  <c r="K17" i="14"/>
  <c r="J18" i="14"/>
  <c r="F18" i="14"/>
  <c r="H18" i="14" s="1"/>
  <c r="K18" i="14"/>
  <c r="J19" i="14"/>
  <c r="F19" i="14"/>
  <c r="K19" i="14"/>
  <c r="J20" i="14"/>
  <c r="F20" i="14"/>
  <c r="K20" i="14"/>
  <c r="J21" i="14"/>
  <c r="F21" i="14"/>
  <c r="K21" i="14"/>
  <c r="J22" i="14"/>
  <c r="F22" i="14"/>
  <c r="K22" i="14"/>
  <c r="J23" i="14"/>
  <c r="F23" i="14"/>
  <c r="K23" i="14"/>
  <c r="H23" i="14" s="1"/>
  <c r="J24" i="14"/>
  <c r="F24" i="14"/>
  <c r="K24" i="14"/>
  <c r="I24" i="14" s="1"/>
  <c r="J25" i="14"/>
  <c r="I25" i="14" s="1"/>
  <c r="F25" i="14"/>
  <c r="K25" i="14"/>
  <c r="J26" i="14"/>
  <c r="H26" i="14"/>
  <c r="F26" i="14"/>
  <c r="K26" i="14"/>
  <c r="J27" i="14"/>
  <c r="F27" i="14"/>
  <c r="H27" i="14" s="1"/>
  <c r="K27" i="14"/>
  <c r="J28" i="14"/>
  <c r="F28" i="14"/>
  <c r="K28" i="14"/>
  <c r="J29" i="14"/>
  <c r="F29" i="14"/>
  <c r="K29" i="14"/>
  <c r="J30" i="14"/>
  <c r="F30" i="14"/>
  <c r="K30" i="14"/>
  <c r="J31" i="14"/>
  <c r="I31" i="14" s="1"/>
  <c r="F31" i="14"/>
  <c r="K31" i="14"/>
  <c r="J32" i="14"/>
  <c r="I32" i="14" s="1"/>
  <c r="F32" i="14"/>
  <c r="H32" i="14" s="1"/>
  <c r="K32" i="14"/>
  <c r="J33" i="14"/>
  <c r="F33" i="14"/>
  <c r="K33" i="14"/>
  <c r="J34" i="14"/>
  <c r="F34" i="14"/>
  <c r="K34" i="14"/>
  <c r="J35" i="14"/>
  <c r="F35" i="14"/>
  <c r="K35" i="14"/>
  <c r="J36" i="14"/>
  <c r="I36" i="14" s="1"/>
  <c r="F36" i="14"/>
  <c r="K36" i="14"/>
  <c r="J37" i="14"/>
  <c r="F37" i="14"/>
  <c r="H37" i="14" s="1"/>
  <c r="K37" i="14"/>
  <c r="J38" i="14"/>
  <c r="F38" i="14"/>
  <c r="K38" i="14"/>
  <c r="J39" i="14"/>
  <c r="H39" i="14" s="1"/>
  <c r="F39" i="14"/>
  <c r="K39" i="14"/>
  <c r="J40" i="14"/>
  <c r="F40" i="14"/>
  <c r="H40" i="14" s="1"/>
  <c r="K40" i="14"/>
  <c r="I40" i="14" s="1"/>
  <c r="J41" i="14"/>
  <c r="I41" i="14" s="1"/>
  <c r="F41" i="14"/>
  <c r="K41" i="14"/>
  <c r="J42" i="14"/>
  <c r="F42" i="14"/>
  <c r="K42" i="14"/>
  <c r="J43" i="14"/>
  <c r="F43" i="14"/>
  <c r="H43" i="14" s="1"/>
  <c r="K43" i="14"/>
  <c r="J44" i="14"/>
  <c r="F44" i="14"/>
  <c r="K44" i="14"/>
  <c r="J45" i="14"/>
  <c r="F45" i="14"/>
  <c r="K45" i="14"/>
  <c r="J46" i="14"/>
  <c r="I46" i="14" s="1"/>
  <c r="F46" i="14"/>
  <c r="H46" i="14"/>
  <c r="K46" i="14"/>
  <c r="J47" i="14"/>
  <c r="F47" i="14"/>
  <c r="K47" i="14"/>
  <c r="I47" i="14" s="1"/>
  <c r="J48" i="14"/>
  <c r="I48" i="14" s="1"/>
  <c r="F48" i="14"/>
  <c r="K48" i="14"/>
  <c r="J49" i="14"/>
  <c r="F49" i="14"/>
  <c r="K49" i="14"/>
  <c r="J50" i="14"/>
  <c r="F50" i="14"/>
  <c r="H50" i="14" s="1"/>
  <c r="K50" i="14"/>
  <c r="J51" i="14"/>
  <c r="F51" i="14"/>
  <c r="K51" i="14"/>
  <c r="J52" i="14"/>
  <c r="F52" i="14"/>
  <c r="K52" i="14"/>
  <c r="J53" i="14"/>
  <c r="F53" i="14"/>
  <c r="K53" i="14"/>
  <c r="J54" i="14"/>
  <c r="F54" i="14"/>
  <c r="K54" i="14"/>
  <c r="J55" i="14"/>
  <c r="F55" i="14"/>
  <c r="K55" i="14"/>
  <c r="H55" i="14" s="1"/>
  <c r="J56" i="14"/>
  <c r="F56" i="14"/>
  <c r="K56" i="14"/>
  <c r="I56" i="14" s="1"/>
  <c r="J57" i="14"/>
  <c r="I57" i="14" s="1"/>
  <c r="F57" i="14"/>
  <c r="K57" i="14"/>
  <c r="J58" i="14"/>
  <c r="H58" i="14"/>
  <c r="F58" i="14"/>
  <c r="K58" i="14"/>
  <c r="J59" i="14"/>
  <c r="F59" i="14"/>
  <c r="H59" i="14" s="1"/>
  <c r="K59" i="14"/>
  <c r="J60" i="14"/>
  <c r="F60" i="14"/>
  <c r="K60" i="14"/>
  <c r="J61" i="14"/>
  <c r="F61" i="14"/>
  <c r="K61" i="14"/>
  <c r="J62" i="14"/>
  <c r="F62" i="14"/>
  <c r="K62" i="14"/>
  <c r="J63" i="14"/>
  <c r="I63" i="14" s="1"/>
  <c r="F63" i="14"/>
  <c r="K63" i="14"/>
  <c r="J64" i="14"/>
  <c r="I64" i="14" s="1"/>
  <c r="F64" i="14"/>
  <c r="K64" i="14"/>
  <c r="J65" i="14"/>
  <c r="F65" i="14"/>
  <c r="K65" i="14"/>
  <c r="J66" i="14"/>
  <c r="F66" i="14"/>
  <c r="K66" i="14"/>
  <c r="J67" i="14"/>
  <c r="I67" i="14" s="1"/>
  <c r="F67" i="14"/>
  <c r="K67" i="14"/>
  <c r="J68" i="14"/>
  <c r="I68" i="14" s="1"/>
  <c r="F68" i="14"/>
  <c r="H68" i="14" s="1"/>
  <c r="K68" i="14"/>
  <c r="J69" i="14"/>
  <c r="F69" i="14"/>
  <c r="K69" i="14"/>
  <c r="I69" i="14" s="1"/>
  <c r="J70" i="14"/>
  <c r="F70" i="14"/>
  <c r="K70" i="14"/>
  <c r="J71" i="14"/>
  <c r="H71" i="14" s="1"/>
  <c r="F71" i="14"/>
  <c r="K71" i="14"/>
  <c r="J72" i="14"/>
  <c r="I72" i="14" s="1"/>
  <c r="F72" i="14"/>
  <c r="K72" i="14"/>
  <c r="J73" i="14"/>
  <c r="F73" i="14"/>
  <c r="K73" i="14"/>
  <c r="J74" i="14"/>
  <c r="F74" i="14"/>
  <c r="K74" i="14"/>
  <c r="J75" i="14"/>
  <c r="F75" i="14"/>
  <c r="K75" i="14"/>
  <c r="J76" i="14"/>
  <c r="I76" i="14" s="1"/>
  <c r="F76" i="14"/>
  <c r="K76" i="14"/>
  <c r="J77" i="14"/>
  <c r="F77" i="14"/>
  <c r="H77" i="14" s="1"/>
  <c r="K77" i="14"/>
  <c r="J78" i="14"/>
  <c r="F78" i="14"/>
  <c r="K78" i="14"/>
  <c r="I78" i="14" s="1"/>
  <c r="J79" i="14"/>
  <c r="F79" i="14"/>
  <c r="K79" i="14"/>
  <c r="J80" i="14"/>
  <c r="F80" i="14"/>
  <c r="H80" i="14" s="1"/>
  <c r="K80" i="14"/>
  <c r="I80" i="14" s="1"/>
  <c r="J81" i="14"/>
  <c r="F81" i="14"/>
  <c r="K81" i="14"/>
  <c r="I81" i="14" s="1"/>
  <c r="J82" i="14"/>
  <c r="F82" i="14"/>
  <c r="H82" i="14" s="1"/>
  <c r="K82" i="14"/>
  <c r="J83" i="14"/>
  <c r="F83" i="14"/>
  <c r="K83" i="14"/>
  <c r="J84" i="14"/>
  <c r="I84" i="14" s="1"/>
  <c r="F84" i="14"/>
  <c r="K84" i="14"/>
  <c r="J85" i="14"/>
  <c r="F85" i="14"/>
  <c r="K85" i="14"/>
  <c r="J86" i="14"/>
  <c r="F86" i="14"/>
  <c r="K86" i="14"/>
  <c r="J87" i="14"/>
  <c r="F87" i="14"/>
  <c r="K87" i="14"/>
  <c r="J88" i="14"/>
  <c r="I88" i="14" s="1"/>
  <c r="F88" i="14"/>
  <c r="K88" i="14"/>
  <c r="J89" i="14"/>
  <c r="F89" i="14"/>
  <c r="K89" i="14"/>
  <c r="J90" i="14"/>
  <c r="F90" i="14"/>
  <c r="K90" i="14"/>
  <c r="H90" i="14" s="1"/>
  <c r="J91" i="14"/>
  <c r="F91" i="14"/>
  <c r="K91" i="14"/>
  <c r="J92" i="14"/>
  <c r="I92" i="14" s="1"/>
  <c r="F92" i="14"/>
  <c r="K92" i="14"/>
  <c r="J93" i="14"/>
  <c r="F93" i="14"/>
  <c r="K93" i="14"/>
  <c r="J94" i="14"/>
  <c r="F94" i="14"/>
  <c r="K94" i="14"/>
  <c r="I94" i="14" s="1"/>
  <c r="J95" i="14"/>
  <c r="F95" i="14"/>
  <c r="K95" i="14"/>
  <c r="J96" i="14"/>
  <c r="I96" i="14" s="1"/>
  <c r="F96" i="14"/>
  <c r="K96" i="14"/>
  <c r="J97" i="14"/>
  <c r="F97" i="14"/>
  <c r="H97" i="14" s="1"/>
  <c r="K97" i="14"/>
  <c r="J98" i="14"/>
  <c r="F98" i="14"/>
  <c r="K98" i="14"/>
  <c r="H98" i="14" s="1"/>
  <c r="J99" i="14"/>
  <c r="F99" i="14"/>
  <c r="K99" i="14"/>
  <c r="J100" i="14"/>
  <c r="I100" i="14" s="1"/>
  <c r="F100" i="14"/>
  <c r="K100" i="14"/>
  <c r="J101" i="14"/>
  <c r="F101" i="14"/>
  <c r="H101" i="14" s="1"/>
  <c r="K101" i="14"/>
  <c r="J102" i="14"/>
  <c r="F102" i="14"/>
  <c r="K102" i="14"/>
  <c r="H102" i="14" s="1"/>
  <c r="J103" i="14"/>
  <c r="F103" i="14"/>
  <c r="K103" i="14"/>
  <c r="J104" i="14"/>
  <c r="I104" i="14" s="1"/>
  <c r="F104" i="14"/>
  <c r="K104" i="14"/>
  <c r="J105" i="14"/>
  <c r="F105" i="14"/>
  <c r="K105" i="14"/>
  <c r="J106" i="14"/>
  <c r="F106" i="14"/>
  <c r="K106" i="14"/>
  <c r="I106" i="14" s="1"/>
  <c r="J107" i="14"/>
  <c r="F107" i="14"/>
  <c r="K107" i="14"/>
  <c r="J108" i="14"/>
  <c r="I108" i="14" s="1"/>
  <c r="F108" i="14"/>
  <c r="K108" i="14"/>
  <c r="J109" i="14"/>
  <c r="F109" i="14"/>
  <c r="K109" i="14"/>
  <c r="J110" i="14"/>
  <c r="F110" i="14"/>
  <c r="K110" i="14"/>
  <c r="I110" i="14" s="1"/>
  <c r="J111" i="14"/>
  <c r="F111" i="14"/>
  <c r="K111" i="14"/>
  <c r="J112" i="14"/>
  <c r="I112" i="14" s="1"/>
  <c r="F112" i="14"/>
  <c r="K112" i="14"/>
  <c r="J113" i="14"/>
  <c r="F113" i="14"/>
  <c r="H113" i="14" s="1"/>
  <c r="K113" i="14"/>
  <c r="J114" i="14"/>
  <c r="F114" i="14"/>
  <c r="K114" i="14"/>
  <c r="H114" i="14" s="1"/>
  <c r="J115" i="14"/>
  <c r="F115" i="14"/>
  <c r="K115" i="14"/>
  <c r="J116" i="14"/>
  <c r="I116" i="14" s="1"/>
  <c r="F116" i="14"/>
  <c r="K116" i="14"/>
  <c r="J117" i="14"/>
  <c r="F117" i="14"/>
  <c r="H117" i="14" s="1"/>
  <c r="K117" i="14"/>
  <c r="J118" i="14"/>
  <c r="F118" i="14"/>
  <c r="K118" i="14"/>
  <c r="H118" i="14" s="1"/>
  <c r="J119" i="14"/>
  <c r="F119" i="14"/>
  <c r="K119" i="14"/>
  <c r="J120" i="14"/>
  <c r="I120" i="14" s="1"/>
  <c r="F120" i="14"/>
  <c r="K120" i="14"/>
  <c r="J121" i="14"/>
  <c r="F121" i="14"/>
  <c r="K121" i="14"/>
  <c r="J122" i="14"/>
  <c r="F122" i="14"/>
  <c r="H122" i="14"/>
  <c r="K122" i="14"/>
  <c r="J123" i="14"/>
  <c r="F123" i="14"/>
  <c r="H123" i="14"/>
  <c r="K123" i="14"/>
  <c r="J124" i="14"/>
  <c r="I124" i="14" s="1"/>
  <c r="F124" i="14"/>
  <c r="H124" i="14"/>
  <c r="K124" i="14"/>
  <c r="J125" i="14"/>
  <c r="F125" i="14"/>
  <c r="H125" i="14"/>
  <c r="K125" i="14"/>
  <c r="J126" i="14"/>
  <c r="F126" i="14"/>
  <c r="H126" i="14"/>
  <c r="K126" i="14"/>
  <c r="J127" i="14"/>
  <c r="F127" i="14"/>
  <c r="H127" i="14"/>
  <c r="K127" i="14"/>
  <c r="J128" i="14"/>
  <c r="I128" i="14" s="1"/>
  <c r="F128" i="14"/>
  <c r="H128" i="14"/>
  <c r="K128" i="14"/>
  <c r="J129" i="14"/>
  <c r="F129" i="14"/>
  <c r="H129" i="14"/>
  <c r="K129" i="14"/>
  <c r="J130" i="14"/>
  <c r="F130" i="14"/>
  <c r="H130" i="14"/>
  <c r="K130" i="14"/>
  <c r="J131" i="14"/>
  <c r="F131" i="14"/>
  <c r="H131" i="14"/>
  <c r="K131" i="14"/>
  <c r="J132" i="14"/>
  <c r="I132" i="14" s="1"/>
  <c r="F132" i="14"/>
  <c r="H132" i="14"/>
  <c r="K132" i="14"/>
  <c r="J133" i="14"/>
  <c r="F133" i="14"/>
  <c r="H133" i="14"/>
  <c r="K133" i="14"/>
  <c r="J134" i="14"/>
  <c r="F134" i="14"/>
  <c r="H134" i="14"/>
  <c r="K134" i="14"/>
  <c r="J135" i="14"/>
  <c r="F135" i="14"/>
  <c r="H135" i="14"/>
  <c r="K135" i="14"/>
  <c r="J136" i="14"/>
  <c r="I136" i="14" s="1"/>
  <c r="F136" i="14"/>
  <c r="H136" i="14"/>
  <c r="K136" i="14"/>
  <c r="J137" i="14"/>
  <c r="F137" i="14"/>
  <c r="H137" i="14"/>
  <c r="K137" i="14"/>
  <c r="J138" i="14"/>
  <c r="F138" i="14"/>
  <c r="H138" i="14"/>
  <c r="K138" i="14"/>
  <c r="J139" i="14"/>
  <c r="F139" i="14"/>
  <c r="H139" i="14"/>
  <c r="K139" i="14"/>
  <c r="J140" i="14"/>
  <c r="I140" i="14" s="1"/>
  <c r="F140" i="14"/>
  <c r="H140" i="14"/>
  <c r="K140" i="14"/>
  <c r="J141" i="14"/>
  <c r="F141" i="14"/>
  <c r="H141" i="14"/>
  <c r="K141" i="14"/>
  <c r="J142" i="14"/>
  <c r="F142" i="14"/>
  <c r="H142" i="14"/>
  <c r="K142" i="14"/>
  <c r="J143" i="14"/>
  <c r="F143" i="14"/>
  <c r="H143" i="14"/>
  <c r="K143" i="14"/>
  <c r="J144" i="14"/>
  <c r="I144" i="14" s="1"/>
  <c r="F144" i="14"/>
  <c r="H144" i="14"/>
  <c r="K144" i="14"/>
  <c r="J145" i="14"/>
  <c r="F145" i="14"/>
  <c r="H145" i="14"/>
  <c r="K145" i="14"/>
  <c r="J146" i="14"/>
  <c r="F146" i="14"/>
  <c r="H146" i="14"/>
  <c r="K146" i="14"/>
  <c r="J147" i="14"/>
  <c r="F147" i="14"/>
  <c r="H147" i="14"/>
  <c r="K147" i="14"/>
  <c r="J148" i="14"/>
  <c r="I148" i="14" s="1"/>
  <c r="F148" i="14"/>
  <c r="H148" i="14"/>
  <c r="K148" i="14"/>
  <c r="J149" i="14"/>
  <c r="F149" i="14"/>
  <c r="H149" i="14"/>
  <c r="K149" i="14"/>
  <c r="J150" i="14"/>
  <c r="F150" i="14"/>
  <c r="H150" i="14"/>
  <c r="K150" i="14"/>
  <c r="J151" i="14"/>
  <c r="F151" i="14"/>
  <c r="H151" i="14"/>
  <c r="K151" i="14"/>
  <c r="J152" i="14"/>
  <c r="I152" i="14" s="1"/>
  <c r="F152" i="14"/>
  <c r="H152" i="14"/>
  <c r="K152" i="14"/>
  <c r="J153" i="14"/>
  <c r="F153" i="14"/>
  <c r="H153" i="14"/>
  <c r="K153" i="14"/>
  <c r="J154" i="14"/>
  <c r="F154" i="14"/>
  <c r="H154" i="14"/>
  <c r="K154" i="14"/>
  <c r="J155" i="14"/>
  <c r="F155" i="14"/>
  <c r="H155" i="14"/>
  <c r="K155" i="14"/>
  <c r="J156" i="14"/>
  <c r="I156" i="14" s="1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I160" i="14" s="1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I164" i="14" s="1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I168" i="14" s="1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I172" i="14" s="1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I176" i="14" s="1"/>
  <c r="F176" i="14"/>
  <c r="H176" i="14"/>
  <c r="K176" i="14"/>
  <c r="J177" i="14"/>
  <c r="F177" i="14"/>
  <c r="K177" i="14"/>
  <c r="J178" i="14"/>
  <c r="H178" i="14" s="1"/>
  <c r="F178" i="14"/>
  <c r="K178" i="14"/>
  <c r="J179" i="14"/>
  <c r="H179" i="14" s="1"/>
  <c r="F179" i="14"/>
  <c r="K179" i="14"/>
  <c r="J180" i="14"/>
  <c r="F180" i="14"/>
  <c r="K180" i="14"/>
  <c r="J181" i="14"/>
  <c r="F181" i="14"/>
  <c r="K181" i="14"/>
  <c r="I181" i="14" s="1"/>
  <c r="J182" i="14"/>
  <c r="F182" i="14"/>
  <c r="K182" i="14"/>
  <c r="J183" i="14"/>
  <c r="H183" i="14" s="1"/>
  <c r="F183" i="14"/>
  <c r="K183" i="14"/>
  <c r="J184" i="14"/>
  <c r="F184" i="14"/>
  <c r="K184" i="14"/>
  <c r="J185" i="14"/>
  <c r="F185" i="14"/>
  <c r="K185" i="14"/>
  <c r="I185" i="14" s="1"/>
  <c r="J186" i="14"/>
  <c r="F186" i="14"/>
  <c r="K186" i="14"/>
  <c r="J187" i="14"/>
  <c r="H187" i="14" s="1"/>
  <c r="F187" i="14"/>
  <c r="K187" i="14"/>
  <c r="J188" i="14"/>
  <c r="F188" i="14"/>
  <c r="K188" i="14"/>
  <c r="J189" i="14"/>
  <c r="F189" i="14"/>
  <c r="K189" i="14"/>
  <c r="J190" i="14"/>
  <c r="F190" i="14"/>
  <c r="K190" i="14"/>
  <c r="J191" i="14"/>
  <c r="H191" i="14" s="1"/>
  <c r="F191" i="14"/>
  <c r="K191" i="14"/>
  <c r="J192" i="14"/>
  <c r="F192" i="14"/>
  <c r="K192" i="14"/>
  <c r="J193" i="14"/>
  <c r="F193" i="14"/>
  <c r="K193" i="14"/>
  <c r="J194" i="14"/>
  <c r="H194" i="14" s="1"/>
  <c r="F194" i="14"/>
  <c r="K194" i="14"/>
  <c r="J195" i="14"/>
  <c r="H195" i="14" s="1"/>
  <c r="F195" i="14"/>
  <c r="K195" i="14"/>
  <c r="J196" i="14"/>
  <c r="F196" i="14"/>
  <c r="K196" i="14"/>
  <c r="J197" i="14"/>
  <c r="F197" i="14"/>
  <c r="K197" i="14"/>
  <c r="I197" i="14" s="1"/>
  <c r="J198" i="14"/>
  <c r="F198" i="14"/>
  <c r="K198" i="14"/>
  <c r="J199" i="14"/>
  <c r="H199" i="14" s="1"/>
  <c r="F199" i="14"/>
  <c r="K199" i="14"/>
  <c r="J200" i="14"/>
  <c r="F200" i="14"/>
  <c r="K200" i="14"/>
  <c r="J201" i="14"/>
  <c r="F201" i="14"/>
  <c r="K201" i="14"/>
  <c r="I201" i="14" s="1"/>
  <c r="J202" i="14"/>
  <c r="F202" i="14"/>
  <c r="K202" i="14"/>
  <c r="J203" i="14"/>
  <c r="H203" i="14" s="1"/>
  <c r="F203" i="14"/>
  <c r="K203" i="14"/>
  <c r="J204" i="14"/>
  <c r="F204" i="14"/>
  <c r="K204" i="14"/>
  <c r="J205" i="14"/>
  <c r="F205" i="14"/>
  <c r="K205" i="14"/>
  <c r="J206" i="14"/>
  <c r="F206" i="14"/>
  <c r="K206" i="14"/>
  <c r="J207" i="14"/>
  <c r="H207" i="14" s="1"/>
  <c r="F207" i="14"/>
  <c r="K207" i="14"/>
  <c r="J208" i="14"/>
  <c r="F208" i="14"/>
  <c r="K208" i="14"/>
  <c r="J209" i="14"/>
  <c r="F209" i="14"/>
  <c r="K209" i="14"/>
  <c r="J210" i="14"/>
  <c r="H210" i="14" s="1"/>
  <c r="F210" i="14"/>
  <c r="K210" i="14"/>
  <c r="J211" i="14"/>
  <c r="H211" i="14" s="1"/>
  <c r="F211" i="14"/>
  <c r="K211" i="14"/>
  <c r="J212" i="14"/>
  <c r="F212" i="14"/>
  <c r="K212" i="14"/>
  <c r="J213" i="14"/>
  <c r="F213" i="14"/>
  <c r="K213" i="14"/>
  <c r="I213" i="14" s="1"/>
  <c r="J214" i="14"/>
  <c r="F214" i="14"/>
  <c r="K214" i="14"/>
  <c r="J215" i="14"/>
  <c r="H215" i="14" s="1"/>
  <c r="F215" i="14"/>
  <c r="K215" i="14"/>
  <c r="J216" i="14"/>
  <c r="F216" i="14"/>
  <c r="K216" i="14"/>
  <c r="J217" i="14"/>
  <c r="F217" i="14"/>
  <c r="K217" i="14"/>
  <c r="I217" i="14" s="1"/>
  <c r="J218" i="14"/>
  <c r="F218" i="14"/>
  <c r="K218" i="14"/>
  <c r="J219" i="14"/>
  <c r="H219" i="14" s="1"/>
  <c r="F219" i="14"/>
  <c r="K219" i="14"/>
  <c r="J220" i="14"/>
  <c r="F220" i="14"/>
  <c r="K220" i="14"/>
  <c r="J221" i="14"/>
  <c r="F221" i="14"/>
  <c r="K221" i="14"/>
  <c r="J222" i="14"/>
  <c r="F222" i="14"/>
  <c r="K222" i="14"/>
  <c r="J223" i="14"/>
  <c r="H223" i="14" s="1"/>
  <c r="F223" i="14"/>
  <c r="K223" i="14"/>
  <c r="J224" i="14"/>
  <c r="F224" i="14"/>
  <c r="K224" i="14"/>
  <c r="J225" i="14"/>
  <c r="F225" i="14"/>
  <c r="K225" i="14"/>
  <c r="J226" i="14"/>
  <c r="H226" i="14" s="1"/>
  <c r="F226" i="14"/>
  <c r="K226" i="14"/>
  <c r="J227" i="14"/>
  <c r="H227" i="14" s="1"/>
  <c r="F227" i="14"/>
  <c r="K227" i="14"/>
  <c r="J228" i="14"/>
  <c r="F228" i="14"/>
  <c r="K228" i="14"/>
  <c r="J229" i="14"/>
  <c r="F229" i="14"/>
  <c r="K229" i="14"/>
  <c r="I229" i="14" s="1"/>
  <c r="J230" i="14"/>
  <c r="F230" i="14"/>
  <c r="K230" i="14"/>
  <c r="J231" i="14"/>
  <c r="H231" i="14" s="1"/>
  <c r="F231" i="14"/>
  <c r="K231" i="14"/>
  <c r="J232" i="14"/>
  <c r="F232" i="14"/>
  <c r="K232" i="14"/>
  <c r="J233" i="14"/>
  <c r="F233" i="14"/>
  <c r="K233" i="14"/>
  <c r="I233" i="14" s="1"/>
  <c r="J234" i="14"/>
  <c r="F234" i="14"/>
  <c r="K234" i="14"/>
  <c r="J235" i="14"/>
  <c r="H235" i="14" s="1"/>
  <c r="F235" i="14"/>
  <c r="K235" i="14"/>
  <c r="J236" i="14"/>
  <c r="F236" i="14"/>
  <c r="K236" i="14"/>
  <c r="J237" i="14"/>
  <c r="F237" i="14"/>
  <c r="K237" i="14"/>
  <c r="J238" i="14"/>
  <c r="F238" i="14"/>
  <c r="K238" i="14"/>
  <c r="J239" i="14"/>
  <c r="H239" i="14" s="1"/>
  <c r="F239" i="14"/>
  <c r="K239" i="14"/>
  <c r="J240" i="14"/>
  <c r="F240" i="14"/>
  <c r="K240" i="14"/>
  <c r="J241" i="14"/>
  <c r="F241" i="14"/>
  <c r="K241" i="14"/>
  <c r="J242" i="14"/>
  <c r="H242" i="14" s="1"/>
  <c r="F242" i="14"/>
  <c r="K242" i="14"/>
  <c r="J243" i="14"/>
  <c r="H243" i="14" s="1"/>
  <c r="F243" i="14"/>
  <c r="K243" i="14"/>
  <c r="J244" i="14"/>
  <c r="F244" i="14"/>
  <c r="K244" i="14"/>
  <c r="J245" i="14"/>
  <c r="F245" i="14"/>
  <c r="K245" i="14"/>
  <c r="I245" i="14" s="1"/>
  <c r="J246" i="14"/>
  <c r="F246" i="14"/>
  <c r="K246" i="14"/>
  <c r="J247" i="14"/>
  <c r="H247" i="14" s="1"/>
  <c r="F247" i="14"/>
  <c r="K247" i="14"/>
  <c r="J248" i="14"/>
  <c r="F248" i="14"/>
  <c r="K248" i="14"/>
  <c r="J249" i="14"/>
  <c r="F249" i="14"/>
  <c r="K249" i="14"/>
  <c r="I249" i="14" s="1"/>
  <c r="J250" i="14"/>
  <c r="F250" i="14"/>
  <c r="K250" i="14"/>
  <c r="J251" i="14"/>
  <c r="H251" i="14" s="1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H255" i="14" s="1"/>
  <c r="F255" i="14"/>
  <c r="K255" i="14"/>
  <c r="J256" i="14"/>
  <c r="F256" i="14"/>
  <c r="K256" i="14"/>
  <c r="J257" i="14"/>
  <c r="F257" i="14"/>
  <c r="K257" i="14"/>
  <c r="J258" i="14"/>
  <c r="H258" i="14" s="1"/>
  <c r="F258" i="14"/>
  <c r="K258" i="14"/>
  <c r="J259" i="14"/>
  <c r="H259" i="14" s="1"/>
  <c r="F259" i="14"/>
  <c r="K259" i="14"/>
  <c r="J260" i="14"/>
  <c r="F260" i="14"/>
  <c r="K260" i="14"/>
  <c r="J261" i="14"/>
  <c r="F261" i="14"/>
  <c r="K261" i="14"/>
  <c r="I261" i="14" s="1"/>
  <c r="J262" i="14"/>
  <c r="F262" i="14"/>
  <c r="K262" i="14"/>
  <c r="J263" i="14"/>
  <c r="H263" i="14" s="1"/>
  <c r="F263" i="14"/>
  <c r="K263" i="14"/>
  <c r="J264" i="14"/>
  <c r="F264" i="14"/>
  <c r="K264" i="14"/>
  <c r="J265" i="14"/>
  <c r="F265" i="14"/>
  <c r="K265" i="14"/>
  <c r="I265" i="14" s="1"/>
  <c r="J266" i="14"/>
  <c r="F266" i="14"/>
  <c r="K266" i="14"/>
  <c r="J267" i="14"/>
  <c r="H267" i="14" s="1"/>
  <c r="F267" i="14"/>
  <c r="K267" i="14"/>
  <c r="J268" i="14"/>
  <c r="F268" i="14"/>
  <c r="K268" i="14"/>
  <c r="J269" i="14"/>
  <c r="F269" i="14"/>
  <c r="K269" i="14"/>
  <c r="J270" i="14"/>
  <c r="F270" i="14"/>
  <c r="K270" i="14"/>
  <c r="J271" i="14"/>
  <c r="H271" i="14" s="1"/>
  <c r="F271" i="14"/>
  <c r="K271" i="14"/>
  <c r="J272" i="14"/>
  <c r="F272" i="14"/>
  <c r="K272" i="14"/>
  <c r="J273" i="14"/>
  <c r="F273" i="14"/>
  <c r="K273" i="14"/>
  <c r="J274" i="14"/>
  <c r="H274" i="14" s="1"/>
  <c r="F274" i="14"/>
  <c r="K274" i="14"/>
  <c r="J275" i="14"/>
  <c r="H275" i="14" s="1"/>
  <c r="F275" i="14"/>
  <c r="K275" i="14"/>
  <c r="J276" i="14"/>
  <c r="F276" i="14"/>
  <c r="K276" i="14"/>
  <c r="J277" i="14"/>
  <c r="F277" i="14"/>
  <c r="K277" i="14"/>
  <c r="I277" i="14" s="1"/>
  <c r="J278" i="14"/>
  <c r="F278" i="14"/>
  <c r="K278" i="14"/>
  <c r="J279" i="14"/>
  <c r="H279" i="14" s="1"/>
  <c r="F279" i="14"/>
  <c r="K279" i="14"/>
  <c r="J280" i="14"/>
  <c r="F280" i="14"/>
  <c r="K280" i="14"/>
  <c r="J281" i="14"/>
  <c r="F281" i="14"/>
  <c r="K281" i="14"/>
  <c r="I281" i="14" s="1"/>
  <c r="J282" i="14"/>
  <c r="F282" i="14"/>
  <c r="K282" i="14"/>
  <c r="J283" i="14"/>
  <c r="H283" i="14" s="1"/>
  <c r="F283" i="14"/>
  <c r="K283" i="14"/>
  <c r="J284" i="14"/>
  <c r="F284" i="14"/>
  <c r="K284" i="14"/>
  <c r="J285" i="14"/>
  <c r="F285" i="14"/>
  <c r="K285" i="14"/>
  <c r="J286" i="14"/>
  <c r="F286" i="14"/>
  <c r="K286" i="14"/>
  <c r="J287" i="14"/>
  <c r="H287" i="14" s="1"/>
  <c r="F287" i="14"/>
  <c r="K287" i="14"/>
  <c r="J288" i="14"/>
  <c r="F288" i="14"/>
  <c r="K288" i="14"/>
  <c r="J289" i="14"/>
  <c r="F289" i="14"/>
  <c r="K289" i="14"/>
  <c r="J290" i="14"/>
  <c r="H290" i="14" s="1"/>
  <c r="F290" i="14"/>
  <c r="K290" i="14"/>
  <c r="J291" i="14"/>
  <c r="H291" i="14" s="1"/>
  <c r="F291" i="14"/>
  <c r="K291" i="14"/>
  <c r="J292" i="14"/>
  <c r="F292" i="14"/>
  <c r="K292" i="14"/>
  <c r="J293" i="14"/>
  <c r="F293" i="14"/>
  <c r="K293" i="14"/>
  <c r="I293" i="14" s="1"/>
  <c r="J294" i="14"/>
  <c r="F294" i="14"/>
  <c r="K294" i="14"/>
  <c r="J295" i="14"/>
  <c r="H295" i="14" s="1"/>
  <c r="F295" i="14"/>
  <c r="K295" i="14"/>
  <c r="J296" i="14"/>
  <c r="F296" i="14"/>
  <c r="K296" i="14"/>
  <c r="J297" i="14"/>
  <c r="F297" i="14"/>
  <c r="K297" i="14"/>
  <c r="I297" i="14" s="1"/>
  <c r="J298" i="14"/>
  <c r="F298" i="14"/>
  <c r="K298" i="14"/>
  <c r="J299" i="14"/>
  <c r="H299" i="14" s="1"/>
  <c r="F299" i="14"/>
  <c r="K299" i="14"/>
  <c r="J300" i="14"/>
  <c r="F300" i="14"/>
  <c r="K300" i="14"/>
  <c r="J301" i="14"/>
  <c r="F301" i="14"/>
  <c r="K301" i="14"/>
  <c r="J302" i="14"/>
  <c r="F302" i="14"/>
  <c r="K302" i="14"/>
  <c r="J303" i="14"/>
  <c r="H303" i="14" s="1"/>
  <c r="F303" i="14"/>
  <c r="K303" i="14"/>
  <c r="J304" i="14"/>
  <c r="F304" i="14"/>
  <c r="K304" i="14"/>
  <c r="J305" i="14"/>
  <c r="F305" i="14"/>
  <c r="K305" i="14"/>
  <c r="J306" i="14"/>
  <c r="H306" i="14" s="1"/>
  <c r="F306" i="14"/>
  <c r="K306" i="14"/>
  <c r="J307" i="14"/>
  <c r="H307" i="14" s="1"/>
  <c r="F307" i="14"/>
  <c r="K307" i="14"/>
  <c r="J308" i="14"/>
  <c r="F308" i="14"/>
  <c r="K308" i="14"/>
  <c r="J309" i="14"/>
  <c r="F309" i="14"/>
  <c r="K309" i="14"/>
  <c r="I309" i="14" s="1"/>
  <c r="J310" i="14"/>
  <c r="F310" i="14"/>
  <c r="K310" i="14"/>
  <c r="J311" i="14"/>
  <c r="H311" i="14" s="1"/>
  <c r="F311" i="14"/>
  <c r="K311" i="14"/>
  <c r="J312" i="14"/>
  <c r="F312" i="14"/>
  <c r="K312" i="14"/>
  <c r="J313" i="14"/>
  <c r="F313" i="14"/>
  <c r="K313" i="14"/>
  <c r="I313" i="14" s="1"/>
  <c r="J314" i="14"/>
  <c r="F314" i="14"/>
  <c r="K314" i="14"/>
  <c r="J315" i="14"/>
  <c r="H315" i="14" s="1"/>
  <c r="F315" i="14"/>
  <c r="K315" i="14"/>
  <c r="J316" i="14"/>
  <c r="F316" i="14"/>
  <c r="K316" i="14"/>
  <c r="J317" i="14"/>
  <c r="F317" i="14"/>
  <c r="K317" i="14"/>
  <c r="J318" i="14"/>
  <c r="F318" i="14"/>
  <c r="K318" i="14"/>
  <c r="J319" i="14"/>
  <c r="H319" i="14" s="1"/>
  <c r="F319" i="14"/>
  <c r="K319" i="14"/>
  <c r="J320" i="14"/>
  <c r="F320" i="14"/>
  <c r="K320" i="14"/>
  <c r="I320" i="14" s="1"/>
  <c r="J321" i="14"/>
  <c r="F321" i="14"/>
  <c r="K321" i="14"/>
  <c r="J322" i="14"/>
  <c r="F322" i="14"/>
  <c r="K322" i="14"/>
  <c r="J323" i="14"/>
  <c r="H323" i="14" s="1"/>
  <c r="F323" i="14"/>
  <c r="K323" i="14"/>
  <c r="J324" i="14"/>
  <c r="F324" i="14"/>
  <c r="K324" i="14"/>
  <c r="I324" i="14" s="1"/>
  <c r="J325" i="14"/>
  <c r="F325" i="14"/>
  <c r="K325" i="14"/>
  <c r="J326" i="14"/>
  <c r="F326" i="14"/>
  <c r="K326" i="14"/>
  <c r="J327" i="14"/>
  <c r="H327" i="14" s="1"/>
  <c r="F327" i="14"/>
  <c r="K327" i="14"/>
  <c r="J328" i="14"/>
  <c r="F328" i="14"/>
  <c r="K328" i="14"/>
  <c r="I328" i="14" s="1"/>
  <c r="J329" i="14"/>
  <c r="F329" i="14"/>
  <c r="K329" i="14"/>
  <c r="J330" i="14"/>
  <c r="F330" i="14"/>
  <c r="K330" i="14"/>
  <c r="J331" i="14"/>
  <c r="H331" i="14" s="1"/>
  <c r="F331" i="14"/>
  <c r="K331" i="14"/>
  <c r="J332" i="14"/>
  <c r="F332" i="14"/>
  <c r="K332" i="14"/>
  <c r="I332" i="14" s="1"/>
  <c r="J333" i="14"/>
  <c r="F333" i="14"/>
  <c r="K333" i="14"/>
  <c r="H333" i="14"/>
  <c r="J334" i="14"/>
  <c r="F334" i="14"/>
  <c r="K334" i="14"/>
  <c r="I334" i="14" s="1"/>
  <c r="H334" i="14"/>
  <c r="J335" i="14"/>
  <c r="F335" i="14"/>
  <c r="K335" i="14"/>
  <c r="J336" i="14"/>
  <c r="H336" i="14" s="1"/>
  <c r="F336" i="14"/>
  <c r="K336" i="14"/>
  <c r="J337" i="14"/>
  <c r="H337" i="14" s="1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H341" i="14" s="1"/>
  <c r="K341" i="14"/>
  <c r="I341" i="14" s="1"/>
  <c r="J342" i="14"/>
  <c r="F342" i="14"/>
  <c r="K342" i="14"/>
  <c r="I342" i="14" s="1"/>
  <c r="J343" i="14"/>
  <c r="F343" i="14"/>
  <c r="K343" i="14"/>
  <c r="J344" i="14"/>
  <c r="F344" i="14"/>
  <c r="K344" i="14"/>
  <c r="J345" i="14"/>
  <c r="I345" i="14" s="1"/>
  <c r="F345" i="14"/>
  <c r="K345" i="14"/>
  <c r="J346" i="14"/>
  <c r="I346" i="14" s="1"/>
  <c r="F346" i="14"/>
  <c r="K346" i="14"/>
  <c r="J347" i="14"/>
  <c r="F347" i="14"/>
  <c r="H347" i="14"/>
  <c r="K347" i="14"/>
  <c r="J348" i="14"/>
  <c r="F348" i="14"/>
  <c r="H348" i="14"/>
  <c r="K348" i="14"/>
  <c r="J349" i="14"/>
  <c r="F349" i="14"/>
  <c r="K349" i="14"/>
  <c r="J350" i="14"/>
  <c r="F350" i="14"/>
  <c r="K350" i="14"/>
  <c r="H350" i="14" s="1"/>
  <c r="J351" i="14"/>
  <c r="H351" i="14" s="1"/>
  <c r="F351" i="14"/>
  <c r="K351" i="14"/>
  <c r="J352" i="14"/>
  <c r="H352" i="14" s="1"/>
  <c r="F352" i="14"/>
  <c r="K352" i="14"/>
  <c r="J353" i="14"/>
  <c r="H353" i="14" s="1"/>
  <c r="F353" i="14"/>
  <c r="K353" i="14"/>
  <c r="J354" i="14"/>
  <c r="F354" i="14"/>
  <c r="K354" i="14"/>
  <c r="J355" i="14"/>
  <c r="F355" i="14"/>
  <c r="H355" i="14"/>
  <c r="K355" i="14"/>
  <c r="J356" i="14"/>
  <c r="F356" i="14"/>
  <c r="H356" i="14"/>
  <c r="K356" i="14"/>
  <c r="J357" i="14"/>
  <c r="F357" i="14"/>
  <c r="H357" i="14" s="1"/>
  <c r="K357" i="14"/>
  <c r="I357" i="14" s="1"/>
  <c r="J358" i="14"/>
  <c r="F358" i="14"/>
  <c r="K358" i="14"/>
  <c r="I358" i="14" s="1"/>
  <c r="J359" i="14"/>
  <c r="I359" i="14" s="1"/>
  <c r="F359" i="14"/>
  <c r="K359" i="14"/>
  <c r="J360" i="14"/>
  <c r="F360" i="14"/>
  <c r="K360" i="14"/>
  <c r="J361" i="14"/>
  <c r="I361" i="14" s="1"/>
  <c r="F361" i="14"/>
  <c r="K361" i="14"/>
  <c r="J362" i="14"/>
  <c r="I362" i="14" s="1"/>
  <c r="F362" i="14"/>
  <c r="K362" i="14"/>
  <c r="J363" i="14"/>
  <c r="F363" i="14"/>
  <c r="H363" i="14"/>
  <c r="K363" i="14"/>
  <c r="J364" i="14"/>
  <c r="F364" i="14"/>
  <c r="H364" i="14"/>
  <c r="K364" i="14"/>
  <c r="J365" i="14"/>
  <c r="F365" i="14"/>
  <c r="K365" i="14"/>
  <c r="J366" i="14"/>
  <c r="F366" i="14"/>
  <c r="K366" i="14"/>
  <c r="H366" i="14" s="1"/>
  <c r="J367" i="14"/>
  <c r="F367" i="14"/>
  <c r="K367" i="14"/>
  <c r="J368" i="14"/>
  <c r="H368" i="14" s="1"/>
  <c r="F368" i="14"/>
  <c r="K368" i="14"/>
  <c r="J369" i="14"/>
  <c r="H369" i="14" s="1"/>
  <c r="F369" i="14"/>
  <c r="K369" i="14"/>
  <c r="J370" i="14"/>
  <c r="F370" i="14"/>
  <c r="K370" i="14"/>
  <c r="J371" i="14"/>
  <c r="F371" i="14"/>
  <c r="H371" i="14"/>
  <c r="K371" i="14"/>
  <c r="J372" i="14"/>
  <c r="F372" i="14"/>
  <c r="H372" i="14"/>
  <c r="K372" i="14"/>
  <c r="J373" i="14"/>
  <c r="F373" i="14"/>
  <c r="H373" i="14" s="1"/>
  <c r="K373" i="14"/>
  <c r="I373" i="14" s="1"/>
  <c r="J374" i="14"/>
  <c r="F374" i="14"/>
  <c r="K374" i="14"/>
  <c r="I374" i="14" s="1"/>
  <c r="J375" i="14"/>
  <c r="I375" i="14" s="1"/>
  <c r="F375" i="14"/>
  <c r="K375" i="14"/>
  <c r="J376" i="14"/>
  <c r="F376" i="14"/>
  <c r="K376" i="14"/>
  <c r="J377" i="14"/>
  <c r="I377" i="14" s="1"/>
  <c r="F377" i="14"/>
  <c r="K377" i="14"/>
  <c r="J378" i="14"/>
  <c r="I378" i="14" s="1"/>
  <c r="F378" i="14"/>
  <c r="K378" i="14"/>
  <c r="J379" i="14"/>
  <c r="F379" i="14"/>
  <c r="H379" i="14"/>
  <c r="K379" i="14"/>
  <c r="J380" i="14"/>
  <c r="F380" i="14"/>
  <c r="H380" i="14"/>
  <c r="K380" i="14"/>
  <c r="J381" i="14"/>
  <c r="F381" i="14"/>
  <c r="K381" i="14"/>
  <c r="J382" i="14"/>
  <c r="F382" i="14"/>
  <c r="K382" i="14"/>
  <c r="H382" i="14" s="1"/>
  <c r="J383" i="14"/>
  <c r="F383" i="14"/>
  <c r="K383" i="14"/>
  <c r="J384" i="14"/>
  <c r="H384" i="14" s="1"/>
  <c r="F384" i="14"/>
  <c r="K384" i="14"/>
  <c r="J385" i="14"/>
  <c r="H385" i="14" s="1"/>
  <c r="F385" i="14"/>
  <c r="K385" i="14"/>
  <c r="J386" i="14"/>
  <c r="F386" i="14"/>
  <c r="K386" i="14"/>
  <c r="J387" i="14"/>
  <c r="F387" i="14"/>
  <c r="H387" i="14"/>
  <c r="K387" i="14"/>
  <c r="J388" i="14"/>
  <c r="F388" i="14"/>
  <c r="H388" i="14"/>
  <c r="K388" i="14"/>
  <c r="J389" i="14"/>
  <c r="F389" i="14"/>
  <c r="H389" i="14" s="1"/>
  <c r="K389" i="14"/>
  <c r="I389" i="14" s="1"/>
  <c r="J390" i="14"/>
  <c r="F390" i="14"/>
  <c r="K390" i="14"/>
  <c r="I390" i="14" s="1"/>
  <c r="J391" i="14"/>
  <c r="F391" i="14"/>
  <c r="K391" i="14"/>
  <c r="J392" i="14"/>
  <c r="F392" i="14"/>
  <c r="K392" i="14"/>
  <c r="I2" i="14"/>
  <c r="I3" i="14"/>
  <c r="I5" i="14"/>
  <c r="I7" i="14"/>
  <c r="I9" i="14"/>
  <c r="I11" i="14"/>
  <c r="I13" i="14"/>
  <c r="I18" i="14"/>
  <c r="I19" i="14"/>
  <c r="I21" i="14"/>
  <c r="I22" i="14"/>
  <c r="I23" i="14"/>
  <c r="I26" i="14"/>
  <c r="I27" i="14"/>
  <c r="I29" i="14"/>
  <c r="I34" i="14"/>
  <c r="I35" i="14"/>
  <c r="I37" i="14"/>
  <c r="I38" i="14"/>
  <c r="I39" i="14"/>
  <c r="I43" i="14"/>
  <c r="I45" i="14"/>
  <c r="I50" i="14"/>
  <c r="I51" i="14"/>
  <c r="I53" i="14"/>
  <c r="I54" i="14"/>
  <c r="I55" i="14"/>
  <c r="I58" i="14"/>
  <c r="I59" i="14"/>
  <c r="I61" i="14"/>
  <c r="I66" i="14"/>
  <c r="I70" i="14"/>
  <c r="I74" i="14"/>
  <c r="I77" i="14"/>
  <c r="I79" i="14"/>
  <c r="I82" i="14"/>
  <c r="I85" i="14"/>
  <c r="I86" i="14"/>
  <c r="I87" i="14"/>
  <c r="I89" i="14"/>
  <c r="I91" i="14"/>
  <c r="I93" i="14"/>
  <c r="I95" i="14"/>
  <c r="I97" i="14"/>
  <c r="I98" i="14"/>
  <c r="I99" i="14"/>
  <c r="I101" i="14"/>
  <c r="I102" i="14"/>
  <c r="I103" i="14"/>
  <c r="I105" i="14"/>
  <c r="I107" i="14"/>
  <c r="I109" i="14"/>
  <c r="I111" i="14"/>
  <c r="I113" i="14"/>
  <c r="I114" i="14"/>
  <c r="I115" i="14"/>
  <c r="I117" i="14"/>
  <c r="I118" i="14"/>
  <c r="I119" i="14"/>
  <c r="I121" i="14"/>
  <c r="I122" i="14"/>
  <c r="I123" i="14"/>
  <c r="I125" i="14"/>
  <c r="I126" i="14"/>
  <c r="I127" i="14"/>
  <c r="I129" i="14"/>
  <c r="I130" i="14"/>
  <c r="I131" i="14"/>
  <c r="I133" i="14"/>
  <c r="I134" i="14"/>
  <c r="I135" i="14"/>
  <c r="I137" i="14"/>
  <c r="I138" i="14"/>
  <c r="I139" i="14"/>
  <c r="I141" i="14"/>
  <c r="I142" i="14"/>
  <c r="I143" i="14"/>
  <c r="I145" i="14"/>
  <c r="I146" i="14"/>
  <c r="I147" i="14"/>
  <c r="I149" i="14"/>
  <c r="I150" i="14"/>
  <c r="I151" i="14"/>
  <c r="I153" i="14"/>
  <c r="I154" i="14"/>
  <c r="I155" i="14"/>
  <c r="I157" i="14"/>
  <c r="I158" i="14"/>
  <c r="I159" i="14"/>
  <c r="I161" i="14"/>
  <c r="I162" i="14"/>
  <c r="I163" i="14"/>
  <c r="I165" i="14"/>
  <c r="I166" i="14"/>
  <c r="I167" i="14"/>
  <c r="I169" i="14"/>
  <c r="I170" i="14"/>
  <c r="I171" i="14"/>
  <c r="I173" i="14"/>
  <c r="I174" i="14"/>
  <c r="I175" i="14"/>
  <c r="I177" i="14"/>
  <c r="I178" i="14"/>
  <c r="I183" i="14"/>
  <c r="I187" i="14"/>
  <c r="I189" i="14"/>
  <c r="I193" i="14"/>
  <c r="I199" i="14"/>
  <c r="I203" i="14"/>
  <c r="I205" i="14"/>
  <c r="I209" i="14"/>
  <c r="I210" i="14"/>
  <c r="I215" i="14"/>
  <c r="I219" i="14"/>
  <c r="I221" i="14"/>
  <c r="I225" i="14"/>
  <c r="I231" i="14"/>
  <c r="I235" i="14"/>
  <c r="I237" i="14"/>
  <c r="I241" i="14"/>
  <c r="I242" i="14"/>
  <c r="I247" i="14"/>
  <c r="I251" i="14"/>
  <c r="I253" i="14"/>
  <c r="I257" i="14"/>
  <c r="I263" i="14"/>
  <c r="I267" i="14"/>
  <c r="I269" i="14"/>
  <c r="I273" i="14"/>
  <c r="I279" i="14"/>
  <c r="I283" i="14"/>
  <c r="I285" i="14"/>
  <c r="I289" i="14"/>
  <c r="I295" i="14"/>
  <c r="I299" i="14"/>
  <c r="I301" i="14"/>
  <c r="I305" i="14"/>
  <c r="I306" i="14"/>
  <c r="I311" i="14"/>
  <c r="I315" i="14"/>
  <c r="I317" i="14"/>
  <c r="I321" i="14"/>
  <c r="I325" i="14"/>
  <c r="I329" i="14"/>
  <c r="I333" i="14"/>
  <c r="I339" i="14"/>
  <c r="I347" i="14"/>
  <c r="I351" i="14"/>
  <c r="I355" i="14"/>
  <c r="I363" i="14"/>
  <c r="I371" i="14"/>
  <c r="I379" i="14"/>
  <c r="I38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3" i="14"/>
  <c r="AC2" i="14"/>
  <c r="B61" i="14" s="1"/>
  <c r="AC90" i="14"/>
  <c r="AC86" i="14"/>
  <c r="AC74" i="14"/>
  <c r="AC70" i="14"/>
  <c r="AC58" i="14"/>
  <c r="AC54" i="14"/>
  <c r="AC42" i="14"/>
  <c r="AC38" i="14"/>
  <c r="AC30" i="14"/>
  <c r="AC26" i="14"/>
  <c r="AC22" i="14"/>
  <c r="AC14" i="14"/>
  <c r="AC10" i="14"/>
  <c r="H12" i="14"/>
  <c r="H6" i="14"/>
  <c r="H4" i="14"/>
  <c r="K21" i="20"/>
  <c r="K49" i="20" s="1"/>
  <c r="K20" i="20"/>
  <c r="L45" i="18"/>
  <c r="L49" i="18" s="1"/>
  <c r="K46" i="20"/>
  <c r="H390" i="14"/>
  <c r="H386" i="14"/>
  <c r="H374" i="14"/>
  <c r="H370" i="14"/>
  <c r="H358" i="14"/>
  <c r="H354" i="14"/>
  <c r="H342" i="14"/>
  <c r="H338" i="14"/>
  <c r="H110" i="14"/>
  <c r="H106" i="14"/>
  <c r="H94" i="14"/>
  <c r="H86" i="14"/>
  <c r="H74" i="14"/>
  <c r="AC99" i="14"/>
  <c r="AC43" i="14"/>
  <c r="AC41" i="14"/>
  <c r="AC44" i="14"/>
  <c r="AC21" i="14"/>
  <c r="AC13" i="14"/>
  <c r="H120" i="14"/>
  <c r="H116" i="14"/>
  <c r="H104" i="14"/>
  <c r="H100" i="14"/>
  <c r="H88" i="14"/>
  <c r="H84" i="14"/>
  <c r="H72" i="14"/>
  <c r="AC77" i="14"/>
  <c r="H381" i="14"/>
  <c r="H377" i="14"/>
  <c r="H365" i="14"/>
  <c r="H361" i="14"/>
  <c r="H349" i="14"/>
  <c r="H345" i="14"/>
  <c r="I335" i="14"/>
  <c r="H85" i="14"/>
  <c r="H73" i="14"/>
  <c r="AC88" i="14"/>
  <c r="AC68" i="14"/>
  <c r="AC65" i="14"/>
  <c r="AC37" i="14"/>
  <c r="AC8" i="14"/>
  <c r="I385" i="14"/>
  <c r="I381" i="14"/>
  <c r="I369" i="14"/>
  <c r="I365" i="14"/>
  <c r="I353" i="14"/>
  <c r="I349" i="14"/>
  <c r="I337" i="14"/>
  <c r="H335" i="14"/>
  <c r="I388" i="14"/>
  <c r="I380" i="14"/>
  <c r="I372" i="14"/>
  <c r="I368" i="14"/>
  <c r="I364" i="14"/>
  <c r="I356" i="14"/>
  <c r="I348" i="14"/>
  <c r="I340" i="14"/>
  <c r="I336" i="14"/>
  <c r="H119" i="14"/>
  <c r="H115" i="14"/>
  <c r="H111" i="14"/>
  <c r="H107" i="14"/>
  <c r="H103" i="14"/>
  <c r="H99" i="14"/>
  <c r="H95" i="14"/>
  <c r="H91" i="14"/>
  <c r="H87" i="14"/>
  <c r="I386" i="14"/>
  <c r="I382" i="14"/>
  <c r="I370" i="14"/>
  <c r="I366" i="14"/>
  <c r="I354" i="14"/>
  <c r="I350" i="14"/>
  <c r="I338" i="14"/>
  <c r="H121" i="14"/>
  <c r="H109" i="14"/>
  <c r="H105" i="14"/>
  <c r="H93" i="14"/>
  <c r="H89" i="14"/>
  <c r="H61" i="14"/>
  <c r="H57" i="14"/>
  <c r="H53" i="14"/>
  <c r="H45" i="14"/>
  <c r="H41" i="14"/>
  <c r="H29" i="14"/>
  <c r="H25" i="14"/>
  <c r="H21" i="14"/>
  <c r="H13" i="14"/>
  <c r="AC97" i="14"/>
  <c r="AC76" i="14"/>
  <c r="AC73" i="14"/>
  <c r="AC45" i="14"/>
  <c r="AC36" i="14"/>
  <c r="AC31" i="14"/>
  <c r="AC16" i="14"/>
  <c r="AC12" i="14"/>
  <c r="AC89" i="14"/>
  <c r="AC71" i="14"/>
  <c r="AC52" i="14"/>
  <c r="AC49" i="14"/>
  <c r="AC32" i="14"/>
  <c r="AC28" i="14"/>
  <c r="AC25" i="14"/>
  <c r="AC5" i="14"/>
  <c r="AC93" i="14"/>
  <c r="AC84" i="14"/>
  <c r="AC60" i="14"/>
  <c r="AC57" i="14"/>
  <c r="AC35" i="14"/>
  <c r="AC29" i="14"/>
  <c r="AC20" i="14"/>
  <c r="AC15" i="14"/>
  <c r="H64" i="14"/>
  <c r="H56" i="14"/>
  <c r="H52" i="14"/>
  <c r="H48" i="14"/>
  <c r="H36" i="14"/>
  <c r="H24" i="14"/>
  <c r="H20" i="14"/>
  <c r="H16" i="14"/>
  <c r="H70" i="14"/>
  <c r="H66" i="14"/>
  <c r="H63" i="14"/>
  <c r="H51" i="14"/>
  <c r="H47" i="14"/>
  <c r="H35" i="14"/>
  <c r="H31" i="14"/>
  <c r="H19" i="14"/>
  <c r="H15" i="14"/>
  <c r="K47" i="20"/>
  <c r="H375" i="14"/>
  <c r="H359" i="14"/>
  <c r="K43" i="18"/>
  <c r="K11" i="18"/>
  <c r="K44" i="18" s="1"/>
  <c r="K47" i="18" s="1"/>
  <c r="J43" i="18"/>
  <c r="M11" i="18"/>
  <c r="M44" i="18" s="1"/>
  <c r="M46" i="18" s="1"/>
  <c r="K9" i="19"/>
  <c r="K67" i="19"/>
  <c r="J46" i="20"/>
  <c r="J21" i="20"/>
  <c r="K34" i="20"/>
  <c r="K33" i="20"/>
  <c r="M45" i="18"/>
  <c r="M49" i="18" s="1"/>
  <c r="M50" i="18" s="1"/>
  <c r="J20" i="20"/>
  <c r="L67" i="18"/>
  <c r="M57" i="18"/>
  <c r="M68" i="18" s="1"/>
  <c r="M71" i="18" s="1"/>
  <c r="L57" i="18" l="1"/>
  <c r="L68" i="18" s="1"/>
  <c r="L71" i="18" s="1"/>
  <c r="L51" i="18"/>
  <c r="L50" i="18"/>
  <c r="H330" i="14"/>
  <c r="I330" i="14"/>
  <c r="H326" i="14"/>
  <c r="I326" i="14"/>
  <c r="H322" i="14"/>
  <c r="I322" i="14"/>
  <c r="H318" i="14"/>
  <c r="I318" i="14"/>
  <c r="H314" i="14"/>
  <c r="I314" i="14"/>
  <c r="H310" i="14"/>
  <c r="I310" i="14"/>
  <c r="H302" i="14"/>
  <c r="I302" i="14"/>
  <c r="H298" i="14"/>
  <c r="I298" i="14"/>
  <c r="H294" i="14"/>
  <c r="I294" i="14"/>
  <c r="H286" i="14"/>
  <c r="I286" i="14"/>
  <c r="H282" i="14"/>
  <c r="I282" i="14"/>
  <c r="H278" i="14"/>
  <c r="I278" i="14"/>
  <c r="H270" i="14"/>
  <c r="I270" i="14"/>
  <c r="H266" i="14"/>
  <c r="I266" i="14"/>
  <c r="H262" i="14"/>
  <c r="I262" i="14"/>
  <c r="H254" i="14"/>
  <c r="I254" i="14"/>
  <c r="H250" i="14"/>
  <c r="I250" i="14"/>
  <c r="H246" i="14"/>
  <c r="I246" i="14"/>
  <c r="H238" i="14"/>
  <c r="I238" i="14"/>
  <c r="H234" i="14"/>
  <c r="I234" i="14"/>
  <c r="H230" i="14"/>
  <c r="I230" i="14"/>
  <c r="H222" i="14"/>
  <c r="I222" i="14"/>
  <c r="H218" i="14"/>
  <c r="I218" i="14"/>
  <c r="H214" i="14"/>
  <c r="I214" i="14"/>
  <c r="H206" i="14"/>
  <c r="I206" i="14"/>
  <c r="H202" i="14"/>
  <c r="I202" i="14"/>
  <c r="H198" i="14"/>
  <c r="I198" i="14"/>
  <c r="H190" i="14"/>
  <c r="I190" i="14"/>
  <c r="H186" i="14"/>
  <c r="I186" i="14"/>
  <c r="H182" i="14"/>
  <c r="I182" i="14"/>
  <c r="H83" i="14"/>
  <c r="I83" i="14"/>
  <c r="H75" i="14"/>
  <c r="I75" i="14"/>
  <c r="H65" i="14"/>
  <c r="I65" i="14"/>
  <c r="M47" i="18"/>
  <c r="L47" i="18"/>
  <c r="K46" i="18"/>
  <c r="H67" i="14"/>
  <c r="I384" i="14"/>
  <c r="I290" i="14"/>
  <c r="I226" i="14"/>
  <c r="I391" i="14"/>
  <c r="H391" i="14"/>
  <c r="I343" i="14"/>
  <c r="H343" i="14"/>
  <c r="I30" i="14"/>
  <c r="H30" i="14"/>
  <c r="H17" i="14"/>
  <c r="I17" i="14"/>
  <c r="I8" i="14"/>
  <c r="H8" i="14"/>
  <c r="I274" i="14"/>
  <c r="H392" i="14"/>
  <c r="I392" i="14"/>
  <c r="H376" i="14"/>
  <c r="I376" i="14"/>
  <c r="H360" i="14"/>
  <c r="I360" i="14"/>
  <c r="H344" i="14"/>
  <c r="I344" i="14"/>
  <c r="H81" i="14"/>
  <c r="I73" i="14"/>
  <c r="H69" i="14"/>
  <c r="H33" i="14"/>
  <c r="I33" i="14"/>
  <c r="M51" i="18"/>
  <c r="J34" i="20"/>
  <c r="J48" i="20" s="1"/>
  <c r="K45" i="18"/>
  <c r="K49" i="18" s="1"/>
  <c r="J46" i="18"/>
  <c r="J45" i="18"/>
  <c r="J49" i="18" s="1"/>
  <c r="I352" i="14"/>
  <c r="K48" i="20"/>
  <c r="I258" i="14"/>
  <c r="I194" i="14"/>
  <c r="I71" i="14"/>
  <c r="H383" i="14"/>
  <c r="I383" i="14"/>
  <c r="H367" i="14"/>
  <c r="I367" i="14"/>
  <c r="I62" i="14"/>
  <c r="H62" i="14"/>
  <c r="H49" i="14"/>
  <c r="I49" i="14"/>
  <c r="I44" i="14"/>
  <c r="H44" i="14"/>
  <c r="H42" i="14"/>
  <c r="I42" i="14"/>
  <c r="B59" i="14"/>
  <c r="H54" i="14"/>
  <c r="H22" i="14"/>
  <c r="AC53" i="14"/>
  <c r="H76" i="14"/>
  <c r="H92" i="14"/>
  <c r="H108" i="14"/>
  <c r="H78" i="14"/>
  <c r="H346" i="14"/>
  <c r="H362" i="14"/>
  <c r="H378" i="14"/>
  <c r="I331" i="14"/>
  <c r="I327" i="14"/>
  <c r="I323" i="14"/>
  <c r="I319" i="14"/>
  <c r="I303" i="14"/>
  <c r="I287" i="14"/>
  <c r="I271" i="14"/>
  <c r="I255" i="14"/>
  <c r="I239" i="14"/>
  <c r="I223" i="14"/>
  <c r="I207" i="14"/>
  <c r="I191" i="14"/>
  <c r="I90" i="14"/>
  <c r="H332" i="14"/>
  <c r="H328" i="14"/>
  <c r="H324" i="14"/>
  <c r="H320" i="14"/>
  <c r="I316" i="14"/>
  <c r="H316" i="14"/>
  <c r="I312" i="14"/>
  <c r="H312" i="14"/>
  <c r="I308" i="14"/>
  <c r="H308" i="14"/>
  <c r="I304" i="14"/>
  <c r="H304" i="14"/>
  <c r="I300" i="14"/>
  <c r="H300" i="14"/>
  <c r="I296" i="14"/>
  <c r="H296" i="14"/>
  <c r="I292" i="14"/>
  <c r="H292" i="14"/>
  <c r="I288" i="14"/>
  <c r="H288" i="14"/>
  <c r="I284" i="14"/>
  <c r="H284" i="14"/>
  <c r="I280" i="14"/>
  <c r="H280" i="14"/>
  <c r="I276" i="14"/>
  <c r="H276" i="14"/>
  <c r="I272" i="14"/>
  <c r="H272" i="14"/>
  <c r="I268" i="14"/>
  <c r="H268" i="14"/>
  <c r="I264" i="14"/>
  <c r="H264" i="14"/>
  <c r="I260" i="14"/>
  <c r="H260" i="14"/>
  <c r="I256" i="14"/>
  <c r="H256" i="14"/>
  <c r="I252" i="14"/>
  <c r="H252" i="14"/>
  <c r="I248" i="14"/>
  <c r="H248" i="14"/>
  <c r="I244" i="14"/>
  <c r="H244" i="14"/>
  <c r="I240" i="14"/>
  <c r="H240" i="14"/>
  <c r="I236" i="14"/>
  <c r="H236" i="14"/>
  <c r="I232" i="14"/>
  <c r="H232" i="14"/>
  <c r="I228" i="14"/>
  <c r="H228" i="14"/>
  <c r="I224" i="14"/>
  <c r="H224" i="14"/>
  <c r="I220" i="14"/>
  <c r="H220" i="14"/>
  <c r="I216" i="14"/>
  <c r="H216" i="14"/>
  <c r="I212" i="14"/>
  <c r="H212" i="14"/>
  <c r="I208" i="14"/>
  <c r="H208" i="14"/>
  <c r="I204" i="14"/>
  <c r="H204" i="14"/>
  <c r="I200" i="14"/>
  <c r="H200" i="14"/>
  <c r="I196" i="14"/>
  <c r="H196" i="14"/>
  <c r="I192" i="14"/>
  <c r="H192" i="14"/>
  <c r="I188" i="14"/>
  <c r="H188" i="14"/>
  <c r="I184" i="14"/>
  <c r="H184" i="14"/>
  <c r="I180" i="14"/>
  <c r="H180" i="14"/>
  <c r="I60" i="14"/>
  <c r="H34" i="14"/>
  <c r="I28" i="14"/>
  <c r="AC40" i="14"/>
  <c r="H28" i="14"/>
  <c r="H60" i="14"/>
  <c r="H96" i="14"/>
  <c r="H112" i="14"/>
  <c r="I307" i="14"/>
  <c r="I291" i="14"/>
  <c r="I275" i="14"/>
  <c r="I259" i="14"/>
  <c r="I243" i="14"/>
  <c r="I227" i="14"/>
  <c r="I211" i="14"/>
  <c r="I195" i="14"/>
  <c r="I179" i="14"/>
  <c r="H329" i="14"/>
  <c r="H325" i="14"/>
  <c r="H321" i="14"/>
  <c r="H317" i="14"/>
  <c r="H313" i="14"/>
  <c r="H309" i="14"/>
  <c r="H305" i="14"/>
  <c r="H301" i="14"/>
  <c r="H297" i="14"/>
  <c r="H293" i="14"/>
  <c r="H289" i="14"/>
  <c r="H285" i="14"/>
  <c r="H281" i="14"/>
  <c r="H277" i="14"/>
  <c r="H273" i="14"/>
  <c r="H269" i="14"/>
  <c r="H265" i="14"/>
  <c r="H261" i="14"/>
  <c r="H257" i="14"/>
  <c r="H253" i="14"/>
  <c r="H249" i="14"/>
  <c r="H245" i="14"/>
  <c r="H241" i="14"/>
  <c r="H237" i="14"/>
  <c r="H233" i="14"/>
  <c r="H229" i="14"/>
  <c r="H225" i="14"/>
  <c r="H221" i="14"/>
  <c r="H217" i="14"/>
  <c r="H213" i="14"/>
  <c r="H209" i="14"/>
  <c r="H205" i="14"/>
  <c r="H201" i="14"/>
  <c r="H197" i="14"/>
  <c r="H193" i="14"/>
  <c r="H189" i="14"/>
  <c r="H185" i="14"/>
  <c r="H181" i="14"/>
  <c r="H177" i="14"/>
  <c r="H79" i="14"/>
  <c r="I52" i="14"/>
  <c r="H38" i="14"/>
  <c r="I20" i="14"/>
  <c r="AC101" i="14"/>
  <c r="J57" i="19"/>
  <c r="J41" i="19" s="1"/>
  <c r="J67" i="19" s="1"/>
  <c r="J49" i="20" l="1"/>
  <c r="K50" i="18"/>
  <c r="K57" i="18"/>
  <c r="K68" i="18" s="1"/>
  <c r="K71" i="18" s="1"/>
  <c r="K51" i="18"/>
  <c r="J57" i="18"/>
  <c r="J68" i="18" s="1"/>
  <c r="J71" i="18" s="1"/>
  <c r="J50" i="18"/>
  <c r="J51" i="18"/>
</calcChain>
</file>

<file path=xl/sharedStrings.xml><?xml version="1.0" encoding="utf-8"?>
<sst xmlns="http://schemas.openxmlformats.org/spreadsheetml/2006/main" count="839" uniqueCount="422">
  <si>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</si>
  <si>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</si>
  <si>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</si>
  <si>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</si>
  <si>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</si>
  <si>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</si>
  <si>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</si>
  <si>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</si>
  <si>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</si>
  <si>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</si>
  <si>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</si>
  <si>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</si>
  <si>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</si>
  <si>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</si>
  <si>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</si>
  <si>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</si>
  <si>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</si>
  <si>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</si>
  <si>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</si>
  <si>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</si>
  <si>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</si>
  <si>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</si>
  <si>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</si>
  <si>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</si>
  <si>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</si>
  <si>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</si>
  <si>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</si>
  <si>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</si>
  <si>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</si>
  <si>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</si>
  <si>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</si>
  <si>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</si>
  <si>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</si>
  <si>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</si>
  <si>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</si>
  <si>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</si>
  <si>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</si>
  <si>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</si>
  <si>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</si>
  <si>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</si>
  <si>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</si>
  <si>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</si>
  <si>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</si>
  <si>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</si>
  <si>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</si>
  <si>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</si>
  <si>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</si>
  <si>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</si>
  <si>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</si>
  <si>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</si>
  <si>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</si>
  <si>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</si>
  <si>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</si>
  <si>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</si>
  <si>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</si>
  <si>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</si>
  <si>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</si>
  <si>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</si>
  <si>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</si>
  <si>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</si>
  <si>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</si>
  <si>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</si>
  <si>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</si>
  <si>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</si>
  <si>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</si>
  <si>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</si>
  <si>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</si>
  <si>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</si>
  <si>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</si>
  <si>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</si>
  <si>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</si>
  <si>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</si>
  <si>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</si>
  <si>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</si>
  <si>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</si>
  <si>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</si>
  <si>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</si>
  <si>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</si>
  <si>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</si>
  <si>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</si>
  <si>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</si>
  <si>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</si>
  <si>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</si>
  <si>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</si>
  <si>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</si>
  <si>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</si>
  <si>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</si>
  <si>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</si>
  <si>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</si>
  <si>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</si>
  <si>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</si>
  <si>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</si>
  <si>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</si>
  <si>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</si>
  <si>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</si>
  <si>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</si>
  <si>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</si>
  <si>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</si>
  <si>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</si>
  <si>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</si>
  <si>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</si>
  <si>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</si>
  <si>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</si>
  <si>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</si>
  <si>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</si>
  <si>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</si>
  <si>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</si>
  <si>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</si>
  <si>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</si>
  <si>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</si>
  <si>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</si>
  <si>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</si>
  <si>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</si>
  <si>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</si>
  <si>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</si>
  <si>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</si>
  <si>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</si>
  <si>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</si>
  <si>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</si>
  <si>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</si>
  <si>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</si>
  <si>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</si>
  <si>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</si>
  <si>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</si>
  <si>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</si>
  <si>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</si>
  <si>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</si>
  <si>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</si>
  <si>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</si>
  <si>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</si>
  <si>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</si>
  <si>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</si>
  <si>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</si>
  <si>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</si>
  <si>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</si>
  <si>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</si>
  <si>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</si>
  <si>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</si>
  <si>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</si>
  <si>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</si>
  <si>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</si>
  <si>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</si>
  <si>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</si>
  <si>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</si>
  <si>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</si>
  <si>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</si>
  <si>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</si>
  <si>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</si>
  <si>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</si>
  <si>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</si>
  <si>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</si>
  <si>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</si>
  <si>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</si>
  <si>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</si>
  <si>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</si>
  <si>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</si>
  <si>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</si>
  <si>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</si>
  <si>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</si>
  <si>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</si>
  <si>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</si>
  <si>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</si>
  <si>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</si>
  <si>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</si>
  <si>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</si>
  <si>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</si>
  <si>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</si>
  <si>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</si>
  <si>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</si>
  <si>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</si>
  <si>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</si>
  <si>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</si>
  <si>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</si>
  <si>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</si>
  <si>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</si>
  <si>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</si>
  <si>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</si>
  <si>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</si>
  <si>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</si>
  <si>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</si>
  <si>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</si>
  <si>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</si>
  <si>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</si>
  <si>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</si>
  <si>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</si>
  <si>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</si>
  <si>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</si>
  <si>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</si>
  <si>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</si>
  <si>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</si>
  <si>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</si>
  <si>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</si>
  <si>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</si>
  <si>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</si>
  <si>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</si>
  <si>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</si>
  <si>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</si>
  <si>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</si>
  <si>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</si>
  <si>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</si>
  <si>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</si>
  <si>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</si>
  <si>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</si>
  <si>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</si>
  <si>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</si>
  <si>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</si>
  <si>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</si>
  <si>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</si>
  <si>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</si>
  <si>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</si>
  <si>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</si>
  <si>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</si>
  <si>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</si>
  <si>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</si>
  <si>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</si>
  <si>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</si>
  <si>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</si>
  <si>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</si>
  <si>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</si>
  <si>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</si>
  <si>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</si>
  <si>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</si>
  <si>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</si>
  <si>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</si>
  <si>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</si>
  <si>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</si>
  <si>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</si>
  <si>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</si>
  <si>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</si>
  <si>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</si>
  <si>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</si>
  <si>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</si>
  <si>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</si>
  <si>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</si>
  <si>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</si>
  <si>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</si>
  <si>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</si>
  <si>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</si>
  <si>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</si>
  <si>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</si>
  <si>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</si>
  <si>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</si>
  <si>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</si>
  <si>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</si>
  <si>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</si>
  <si>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</si>
  <si>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</si>
  <si>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</si>
  <si>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</si>
  <si>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</si>
  <si>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</si>
  <si>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</si>
  <si>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</si>
  <si>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</si>
  <si>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</si>
  <si>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</si>
  <si>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</si>
  <si>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</si>
  <si>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</si>
  <si>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</si>
  <si>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</si>
  <si>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</si>
  <si>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</si>
  <si>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</si>
  <si>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</si>
  <si>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</si>
  <si>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</si>
  <si>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</si>
  <si>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</si>
  <si>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</si>
  <si>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</si>
  <si>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</si>
  <si>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</si>
  <si>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</si>
  <si>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</si>
  <si>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</si>
  <si>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</si>
  <si>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</si>
  <si>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</si>
  <si>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</si>
  <si>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</si>
  <si>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</si>
  <si>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</si>
  <si>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</si>
  <si>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</si>
  <si>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</si>
  <si>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</si>
  <si>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</si>
  <si>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</si>
  <si>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</si>
  <si>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</si>
  <si>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</si>
  <si>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</si>
  <si>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</si>
  <si>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</si>
  <si>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</si>
  <si>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</si>
  <si>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</si>
  <si>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</si>
  <si>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</si>
  <si>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</si>
  <si>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</si>
  <si>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</si>
  <si>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</si>
  <si>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</si>
  <si>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</si>
  <si>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</si>
  <si>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</si>
  <si>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</si>
  <si>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</si>
  <si>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</si>
  <si>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</si>
  <si>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</si>
  <si>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</si>
  <si>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</si>
  <si>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</si>
  <si>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</si>
  <si>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</si>
  <si>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</si>
  <si>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</si>
  <si>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</si>
  <si>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</si>
  <si>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</si>
  <si>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</si>
  <si>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</si>
  <si>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</si>
  <si>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</si>
  <si>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</si>
  <si>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</si>
  <si>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</si>
  <si>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</si>
  <si>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</si>
  <si>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</si>
  <si>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</si>
  <si>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</si>
  <si>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</si>
  <si>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</si>
  <si>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</si>
  <si>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</si>
  <si>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</si>
  <si>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</si>
  <si>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</si>
  <si>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</si>
  <si>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</si>
  <si>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</si>
  <si>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</si>
  <si>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</si>
  <si>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</si>
  <si>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</si>
  <si>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</si>
  <si>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</si>
  <si>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</si>
  <si>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</si>
  <si>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</si>
  <si>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</si>
  <si>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</si>
  <si>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</si>
  <si>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</si>
  <si>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</si>
  <si>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</si>
  <si>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</si>
  <si>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</si>
  <si>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</si>
  <si>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</si>
  <si>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</si>
  <si>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</si>
  <si>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</si>
  <si>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</si>
  <si>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</si>
  <si>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</si>
  <si>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</si>
  <si>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</si>
  <si>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</si>
  <si>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</si>
  <si>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</si>
  <si>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</si>
  <si>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</si>
  <si>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</si>
  <si>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</si>
  <si>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</si>
  <si>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</si>
  <si>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</si>
  <si>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</si>
  <si>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</si>
  <si>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</si>
  <si>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DA</t>
  </si>
  <si>
    <t>BELUPO d.d.</t>
  </si>
  <si>
    <t>Koprivnica</t>
  </si>
  <si>
    <t>3805140</t>
  </si>
  <si>
    <t>3746011</t>
  </si>
  <si>
    <t>PODRAVKA POLSKA SP z.o.o.</t>
  </si>
  <si>
    <t>ITAL-ICE d.o.o.</t>
  </si>
  <si>
    <t>Poreč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</si>
  <si>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</si>
  <si>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</si>
  <si>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</si>
  <si>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</si>
  <si>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</si>
  <si>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</si>
  <si>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</si>
  <si>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</si>
  <si>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</si>
  <si>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</si>
  <si>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 xml:space="preserve">048 651 805 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</si>
  <si>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</si>
  <si>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</si>
  <si>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</si>
  <si>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</si>
  <si>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</si>
  <si>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Obveznik: Podravka prehrambena industrija d.d., KOPRIVNICA</t>
  </si>
  <si>
    <t>Obveznik: PODRAVKA prehrambena industrija d.d., KOPRIVNICA</t>
  </si>
  <si>
    <t>Obveznik: PODRAVKA, prehrambena industrija d.d., KOPRIVNICA</t>
  </si>
  <si>
    <t>AKTIVA</t>
  </si>
  <si>
    <t xml:space="preserve">     1. Kamate, tečajne razlike, dividende i slični prihodi iz odnosa s povezanim poduzetnicima</t>
  </si>
  <si>
    <t xml:space="preserve">     2. Kamate, tečajne razlike, dividende, slični prihodi iz odnosa s nepovezanim poduzetnicima             i drugim osobama</t>
  </si>
  <si>
    <t>Mršić Zvonimir</t>
  </si>
  <si>
    <t>30.06.2012.</t>
  </si>
  <si>
    <t>stanje na dan 30.06.2012.</t>
  </si>
  <si>
    <t>u razdoblju 01.01.2012. do 30.06.2012.</t>
  </si>
  <si>
    <t>za razdoblje od 01.01.2012. do 30.06.2012.</t>
  </si>
  <si>
    <t>Bilješke uz financijske izvještaje:</t>
  </si>
  <si>
    <t>Računovodstvene politike u 2012. godini nisu se mijenjale.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</si>
</sst>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3" fontId="2" fillId="2" borderId="12" xfId="0" applyNumberFormat="1" applyFont="1" applyFill="1" applyBorder="1" applyAlignment="1" applyProtection="1">
      <alignment vertical="center"/>
      <protection hidden="1"/>
    </xf>
    <xf numFmtId="167" fontId="4" fillId="0" borderId="12" xfId="0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1" fillId="0" borderId="0" xfId="2" applyFont="1" applyAlignment="1"/>
    <xf numFmtId="14" fontId="4" fillId="2" borderId="9" xfId="2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horizontal="left" vertical="center" wrapText="1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alignment horizontal="left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7" fillId="0" borderId="0" xfId="2" applyFont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Font="1" applyAlignment="1" applyProtection="1">
      <alignment horizontal="right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Alignment="1" applyProtection="1">
      <alignment horizontal="right" vertical="center"/>
      <protection hidden="1"/>
    </xf>
    <xf numFmtId="0" fontId="7" fillId="0" borderId="0" xfId="2" applyFont="1" applyAlignment="1" applyProtection="1">
      <alignment wrapText="1"/>
      <protection hidden="1"/>
    </xf>
    <xf numFmtId="0" fontId="7" fillId="0" borderId="0" xfId="2" applyFont="1" applyAlignment="1" applyProtection="1">
      <alignment horizontal="right"/>
      <protection hidden="1"/>
    </xf>
    <xf numFmtId="0" fontId="7" fillId="0" borderId="0" xfId="2" applyFont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1" fontId="4" fillId="2" borderId="14" xfId="2" applyNumberFormat="1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2" borderId="14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Border="1" applyAlignment="1" applyProtection="1">
      <alignment vertical="top"/>
      <protection hidden="1"/>
    </xf>
    <xf numFmtId="0" fontId="5" fillId="0" borderId="0" xfId="2" applyFont="1" applyAlignment="1" applyProtection="1">
      <protection hidden="1"/>
    </xf>
    <xf numFmtId="49" fontId="4" fillId="2" borderId="14" xfId="2" applyNumberFormat="1" applyFont="1" applyFill="1" applyBorder="1" applyAlignment="1" applyProtection="1">
      <alignment horizontal="right" vertical="center"/>
      <protection locked="0" hidden="1"/>
    </xf>
    <xf numFmtId="0" fontId="7" fillId="0" borderId="0" xfId="2" applyFont="1" applyBorder="1" applyAlignment="1" applyProtection="1">
      <alignment horizontal="left" vertical="top" wrapText="1"/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15" xfId="2" applyFont="1" applyBorder="1" applyAlignment="1" applyProtection="1">
      <protection hidden="1"/>
    </xf>
    <xf numFmtId="0" fontId="7" fillId="0" borderId="0" xfId="2" applyFont="1" applyAlignment="1" applyProtection="1">
      <alignment vertical="top"/>
      <protection hidden="1"/>
    </xf>
    <xf numFmtId="0" fontId="7" fillId="0" borderId="0" xfId="2" applyFont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7" fillId="0" borderId="16" xfId="2" applyFont="1" applyBorder="1" applyAlignment="1" applyProtection="1">
      <protection hidden="1"/>
    </xf>
    <xf numFmtId="0" fontId="7" fillId="0" borderId="16" xfId="2" applyFont="1" applyBorder="1" applyAlignment="1"/>
    <xf numFmtId="0" fontId="7" fillId="0" borderId="0" xfId="2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4" applyAlignment="1"/>
    <xf numFmtId="0" fontId="18" fillId="0" borderId="0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0" borderId="0" xfId="4" applyFont="1" applyFill="1" applyBorder="1" applyAlignment="1" applyProtection="1">
      <alignment horizontal="center" vertical="center"/>
      <protection hidden="1"/>
    </xf>
    <xf numFmtId="0" fontId="20" fillId="3" borderId="19" xfId="0" applyFont="1" applyFill="1" applyBorder="1" applyAlignment="1">
      <alignment horizontal="center" vertical="center" wrapText="1"/>
    </xf>
    <xf numFmtId="49" fontId="21" fillId="3" borderId="18" xfId="0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0" borderId="12" xfId="0" applyNumberFormat="1" applyFont="1" applyFill="1" applyBorder="1" applyAlignment="1">
      <alignment horizontal="center" vertical="center"/>
    </xf>
    <xf numFmtId="167" fontId="20" fillId="0" borderId="4" xfId="0" applyNumberFormat="1" applyFont="1" applyFill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5" fillId="0" borderId="0" xfId="4" applyFont="1" applyAlignment="1" applyProtection="1">
      <alignment horizontal="left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15" fillId="0" borderId="0" xfId="4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0" fillId="0" borderId="20" xfId="0" applyBorder="1"/>
    <xf numFmtId="167" fontId="4" fillId="0" borderId="21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3" fontId="26" fillId="0" borderId="12" xfId="0" applyNumberFormat="1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>
      <alignment vertical="center"/>
    </xf>
    <xf numFmtId="0" fontId="25" fillId="0" borderId="0" xfId="0" applyFont="1"/>
    <xf numFmtId="0" fontId="25" fillId="0" borderId="0" xfId="0" applyFont="1" applyBorder="1" applyAlignment="1">
      <alignment horizontal="center" vertical="center" wrapText="1"/>
    </xf>
    <xf numFmtId="0" fontId="25" fillId="0" borderId="0" xfId="0" applyNumberFormat="1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7" fillId="0" borderId="1" xfId="0" applyNumberFormat="1" applyFont="1" applyFill="1" applyBorder="1" applyAlignment="1" applyProtection="1">
      <alignment vertical="center"/>
      <protection locked="0"/>
    </xf>
    <xf numFmtId="3" fontId="27" fillId="8" borderId="12" xfId="0" applyNumberFormat="1" applyFont="1" applyFill="1" applyBorder="1" applyAlignment="1" applyProtection="1">
      <alignment vertical="center"/>
      <protection hidden="1"/>
    </xf>
    <xf numFmtId="3" fontId="27" fillId="7" borderId="1" xfId="0" applyNumberFormat="1" applyFont="1" applyFill="1" applyBorder="1" applyAlignment="1" applyProtection="1">
      <alignment vertical="center"/>
      <protection locked="0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 applyProtection="1">
      <alignment horizontal="right"/>
      <protection hidden="1"/>
    </xf>
    <xf numFmtId="0" fontId="5" fillId="0" borderId="0" xfId="2" applyFont="1" applyBorder="1" applyAlignment="1" applyProtection="1">
      <alignment vertical="top"/>
      <protection hidden="1"/>
    </xf>
    <xf numFmtId="0" fontId="5" fillId="0" borderId="0" xfId="2" applyFont="1" applyBorder="1" applyAlignment="1" applyProtection="1">
      <alignment vertical="top" wrapText="1"/>
      <protection hidden="1"/>
    </xf>
    <xf numFmtId="0" fontId="5" fillId="0" borderId="0" xfId="2" applyFont="1" applyBorder="1" applyAlignment="1" applyProtection="1">
      <alignment wrapText="1"/>
      <protection hidden="1"/>
    </xf>
    <xf numFmtId="0" fontId="5" fillId="0" borderId="0" xfId="2" applyFont="1" applyAlignment="1" applyProtection="1">
      <alignment horizontal="left" vertical="top" indent="2"/>
      <protection hidden="1"/>
    </xf>
    <xf numFmtId="0" fontId="5" fillId="0" borderId="0" xfId="2" applyFont="1" applyAlignment="1" applyProtection="1">
      <alignment horizontal="left" vertical="top" wrapText="1" indent="2"/>
      <protection hidden="1"/>
    </xf>
    <xf numFmtId="0" fontId="5" fillId="0" borderId="0" xfId="2" applyFont="1" applyBorder="1" applyAlignment="1" applyProtection="1">
      <alignment horizontal="right" vertical="top"/>
      <protection hidden="1"/>
    </xf>
    <xf numFmtId="0" fontId="5" fillId="0" borderId="0" xfId="2" applyFont="1" applyBorder="1" applyAlignment="1" applyProtection="1">
      <alignment horizontal="center" vertical="top"/>
      <protection hidden="1"/>
    </xf>
    <xf numFmtId="0" fontId="5" fillId="0" borderId="0" xfId="2" applyFont="1" applyBorder="1" applyAlignment="1" applyProtection="1">
      <alignment horizontal="center"/>
      <protection hidden="1"/>
    </xf>
    <xf numFmtId="3" fontId="16" fillId="0" borderId="0" xfId="0" applyNumberFormat="1" applyFont="1"/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3" fontId="26" fillId="0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/>
    <xf numFmtId="3" fontId="25" fillId="0" borderId="0" xfId="0" applyNumberFormat="1" applyFont="1"/>
    <xf numFmtId="3" fontId="2" fillId="7" borderId="21" xfId="0" applyNumberFormat="1" applyFont="1" applyFill="1" applyBorder="1" applyAlignment="1" applyProtection="1">
      <alignment vertical="center"/>
      <protection locked="0"/>
    </xf>
    <xf numFmtId="3" fontId="4" fillId="8" borderId="14" xfId="2" applyNumberFormat="1" applyFont="1" applyFill="1" applyBorder="1" applyAlignment="1" applyProtection="1">
      <alignment horizontal="right" vertical="center"/>
      <protection locked="0" hidden="1"/>
    </xf>
    <xf numFmtId="3" fontId="2" fillId="0" borderId="0" xfId="0" applyNumberFormat="1" applyFont="1"/>
    <xf numFmtId="3" fontId="2" fillId="0" borderId="1" xfId="0" applyNumberFormat="1" applyFont="1" applyBorder="1"/>
    <xf numFmtId="0" fontId="7" fillId="0" borderId="0" xfId="2" applyFont="1" applyFill="1" applyBorder="1" applyAlignment="1" applyProtection="1">
      <alignment horizontal="center" vertical="top"/>
      <protection hidden="1"/>
    </xf>
    <xf numFmtId="0" fontId="7" fillId="0" borderId="0" xfId="2" applyFont="1" applyFill="1" applyBorder="1" applyAlignment="1" applyProtection="1">
      <alignment horizontal="center"/>
      <protection hidden="1"/>
    </xf>
    <xf numFmtId="0" fontId="7" fillId="0" borderId="0" xfId="2" applyFont="1" applyAlignment="1" applyProtection="1">
      <alignment horizontal="right" vertical="center" wrapText="1"/>
      <protection hidden="1"/>
    </xf>
    <xf numFmtId="0" fontId="7" fillId="0" borderId="5" xfId="2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2" applyNumberFormat="1" applyFont="1" applyBorder="1" applyAlignment="1" applyProtection="1">
      <alignment horizontal="left" vertical="center"/>
      <protection locked="0" hidden="1"/>
    </xf>
    <xf numFmtId="49" fontId="4" fillId="0" borderId="8" xfId="2" applyNumberFormat="1" applyFont="1" applyBorder="1" applyAlignment="1" applyProtection="1">
      <alignment horizontal="left" vertical="center"/>
      <protection locked="0" hidden="1"/>
    </xf>
    <xf numFmtId="0" fontId="7" fillId="0" borderId="0" xfId="2" applyFont="1" applyAlignment="1" applyProtection="1">
      <alignment horizontal="right" vertical="center"/>
      <protection hidden="1"/>
    </xf>
    <xf numFmtId="0" fontId="7" fillId="0" borderId="5" xfId="2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22" fillId="0" borderId="0" xfId="4" applyFont="1" applyAlignment="1" applyProtection="1">
      <alignment horizontal="left"/>
      <protection hidden="1"/>
    </xf>
    <xf numFmtId="0" fontId="23" fillId="0" borderId="0" xfId="4" applyFont="1" applyAlignment="1"/>
    <xf numFmtId="0" fontId="15" fillId="0" borderId="0" xfId="4" applyFont="1" applyAlignment="1" applyProtection="1">
      <alignment horizontal="left"/>
      <protection hidden="1"/>
    </xf>
    <xf numFmtId="0" fontId="11" fillId="0" borderId="0" xfId="4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2" applyFont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24" xfId="2" applyFont="1" applyBorder="1" applyAlignment="1" applyProtection="1">
      <alignment horizontal="center" vertical="top"/>
      <protection hidden="1"/>
    </xf>
    <xf numFmtId="0" fontId="7" fillId="0" borderId="24" xfId="2" applyFont="1" applyBorder="1" applyAlignment="1">
      <alignment horizontal="center"/>
    </xf>
    <xf numFmtId="0" fontId="7" fillId="0" borderId="24" xfId="2" applyFont="1" applyBorder="1" applyAlignment="1"/>
    <xf numFmtId="49" fontId="4" fillId="2" borderId="6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2" applyNumberFormat="1" applyFont="1" applyBorder="1" applyAlignment="1" applyProtection="1">
      <alignment horizontal="center" vertical="center"/>
      <protection locked="0" hidden="1"/>
    </xf>
    <xf numFmtId="0" fontId="4" fillId="2" borderId="6" xfId="2" applyFont="1" applyFill="1" applyBorder="1" applyAlignment="1" applyProtection="1">
      <alignment horizontal="left" vertical="center"/>
      <protection locked="0" hidden="1"/>
    </xf>
    <xf numFmtId="0" fontId="7" fillId="0" borderId="7" xfId="2" applyFont="1" applyBorder="1" applyAlignment="1"/>
    <xf numFmtId="0" fontId="7" fillId="0" borderId="8" xfId="2" applyFont="1" applyBorder="1" applyAlignment="1"/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15" xfId="2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2" applyFont="1" applyBorder="1" applyAlignment="1" applyProtection="1">
      <alignment horizontal="center" vertical="top"/>
      <protection hidden="1"/>
    </xf>
    <xf numFmtId="0" fontId="5" fillId="0" borderId="0" xfId="2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2" applyFont="1" applyFill="1" applyBorder="1" applyAlignment="1" applyProtection="1">
      <alignment horizontal="right" vertical="center"/>
      <protection locked="0" hidden="1"/>
    </xf>
    <xf numFmtId="0" fontId="5" fillId="0" borderId="7" xfId="2" applyFont="1" applyBorder="1" applyAlignment="1"/>
    <xf numFmtId="0" fontId="5" fillId="0" borderId="8" xfId="2" applyFont="1" applyBorder="1" applyAlignment="1"/>
    <xf numFmtId="0" fontId="5" fillId="0" borderId="0" xfId="2" applyFont="1" applyBorder="1" applyAlignment="1" applyProtection="1">
      <alignment vertical="top" wrapText="1"/>
      <protection hidden="1"/>
    </xf>
    <xf numFmtId="0" fontId="5" fillId="0" borderId="0" xfId="2" applyFont="1" applyBorder="1" applyAlignment="1" applyProtection="1">
      <alignment wrapText="1"/>
      <protection hidden="1"/>
    </xf>
    <xf numFmtId="0" fontId="24" fillId="0" borderId="7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5" fillId="0" borderId="0" xfId="2" applyFont="1" applyAlignment="1" applyProtection="1">
      <alignment horizontal="center" vertical="center"/>
      <protection hidden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2" applyFont="1" applyBorder="1" applyAlignment="1" applyProtection="1">
      <protection locked="0" hidden="1"/>
    </xf>
    <xf numFmtId="0" fontId="4" fillId="0" borderId="8" xfId="2" applyFont="1" applyBorder="1" applyAlignment="1" applyProtection="1">
      <protection locked="0" hidden="1"/>
    </xf>
    <xf numFmtId="0" fontId="7" fillId="0" borderId="7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13" xfId="2" applyFont="1" applyBorder="1" applyAlignment="1" applyProtection="1">
      <alignment horizontal="right" vertical="center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5" fillId="0" borderId="7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1" fontId="4" fillId="2" borderId="6" xfId="2" applyNumberFormat="1" applyFont="1" applyFill="1" applyBorder="1" applyAlignment="1" applyProtection="1">
      <alignment horizontal="center" vertical="center"/>
      <protection locked="0" hidden="1"/>
    </xf>
    <xf numFmtId="1" fontId="4" fillId="2" borderId="8" xfId="2" applyNumberFormat="1" applyFont="1" applyFill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7" fillId="0" borderId="0" xfId="2" applyFont="1" applyBorder="1" applyAlignment="1" applyProtection="1">
      <alignment horizontal="right" vertical="center" wrapText="1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Alignment="1" applyProtection="1">
      <alignment horizontal="right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5" xfId="2" applyFont="1" applyFill="1" applyBorder="1" applyAlignment="1" applyProtection="1">
      <alignment horizontal="left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7" fillId="0" borderId="0" xfId="2" applyFont="1" applyAlignment="1" applyProtection="1">
      <alignment wrapText="1"/>
      <protection hidden="1"/>
    </xf>
    <xf numFmtId="0" fontId="3" fillId="0" borderId="0" xfId="2" applyFont="1" applyBorder="1" applyAlignment="1" applyProtection="1">
      <alignment horizontal="right" vertical="center" wrapText="1"/>
      <protection hidden="1"/>
    </xf>
    <xf numFmtId="0" fontId="3" fillId="0" borderId="5" xfId="2" applyFont="1" applyBorder="1" applyAlignment="1" applyProtection="1">
      <alignment horizontal="right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3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 applyProtection="1">
      <alignment vertical="center" wrapText="1"/>
      <protection hidden="1"/>
    </xf>
    <xf numFmtId="0" fontId="4" fillId="2" borderId="32" xfId="0" applyFont="1" applyFill="1" applyBorder="1" applyAlignment="1" applyProtection="1">
      <alignment vertical="center" wrapText="1"/>
      <protection hidden="1"/>
    </xf>
    <xf numFmtId="0" fontId="4" fillId="2" borderId="33" xfId="0" applyFont="1" applyFill="1" applyBorder="1" applyAlignment="1" applyProtection="1">
      <alignment vertical="center" wrapText="1"/>
      <protection hidden="1"/>
    </xf>
    <xf numFmtId="0" fontId="4" fillId="3" borderId="23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vertical="center"/>
    </xf>
    <xf numFmtId="0" fontId="16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3" xfId="0" applyFont="1" applyFill="1" applyBorder="1" applyAlignment="1">
      <alignment horizontal="left" vertical="center" wrapText="1"/>
    </xf>
    <xf numFmtId="0" fontId="16" fillId="0" borderId="20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0" fontId="8" fillId="3" borderId="42" xfId="0" applyFont="1" applyFill="1" applyBorder="1" applyAlignment="1" applyProtection="1">
      <alignment horizontal="center" vertical="center" wrapText="1"/>
      <protection hidden="1"/>
    </xf>
    <xf numFmtId="0" fontId="4" fillId="3" borderId="46" xfId="0" applyFont="1" applyFill="1" applyBorder="1" applyAlignment="1" applyProtection="1">
      <alignment horizontal="center" vertical="center" wrapText="1"/>
      <protection hidden="1"/>
    </xf>
    <xf numFmtId="0" fontId="4" fillId="3" borderId="47" xfId="0" applyFont="1" applyFill="1" applyBorder="1" applyAlignment="1" applyProtection="1">
      <alignment horizontal="center" vertical="center" wrapText="1"/>
      <protection hidden="1"/>
    </xf>
    <xf numFmtId="0" fontId="4" fillId="3" borderId="48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hidden="1"/>
    </xf>
    <xf numFmtId="0" fontId="4" fillId="5" borderId="32" xfId="0" applyFont="1" applyFill="1" applyBorder="1" applyAlignment="1" applyProtection="1">
      <alignment horizontal="left" vertical="center" wrapText="1"/>
      <protection hidden="1"/>
    </xf>
    <xf numFmtId="0" fontId="4" fillId="5" borderId="33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43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4" fillId="6" borderId="32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vertical="center" wrapText="1"/>
    </xf>
    <xf numFmtId="0" fontId="16" fillId="6" borderId="33" xfId="0" applyFont="1" applyFill="1" applyBorder="1" applyAlignment="1">
      <alignment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20" fillId="3" borderId="19" xfId="0" applyFont="1" applyFill="1" applyBorder="1" applyAlignment="1">
      <alignment horizontal="center" vertical="center" wrapText="1"/>
    </xf>
    <xf numFmtId="49" fontId="21" fillId="3" borderId="18" xfId="0" applyNumberFormat="1" applyFont="1" applyFill="1" applyBorder="1" applyAlignment="1">
      <alignment horizontal="center" vertical="center" wrapText="1"/>
    </xf>
    <xf numFmtId="0" fontId="9" fillId="0" borderId="0" xfId="4" applyFont="1" applyFill="1" applyBorder="1" applyAlignment="1" applyProtection="1">
      <alignment horizontal="center" vertical="center"/>
      <protection hidden="1"/>
    </xf>
    <xf numFmtId="0" fontId="25" fillId="0" borderId="0" xfId="0" applyNumberFormat="1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25" fillId="0" borderId="0" xfId="0" applyNumberFormat="1" applyFont="1" applyAlignment="1">
      <alignment horizontal="left"/>
    </xf>
  </cellXfs>
  <cellStyles count="5">
    <cellStyle name="Hyperlink" xfId="1" builtinId="8"/>
    <cellStyle name="Normal" xfId="0" builtinId="0"/>
    <cellStyle name="Normal_TFI-POD" xfId="2"/>
    <cellStyle name="Obično_Knjiga2" xfId="3"/>
    <cellStyle name="Style 1" xfId="4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IV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135</v>
      </c>
      <c r="E1" s="16" t="s">
        <v>136</v>
      </c>
      <c r="F1" s="16" t="s">
        <v>79</v>
      </c>
      <c r="G1" s="16" t="s">
        <v>137</v>
      </c>
      <c r="H1" s="21" t="s">
        <v>11</v>
      </c>
      <c r="I1" s="16" t="s">
        <v>171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16</v>
      </c>
      <c r="O1" s="29" t="s">
        <v>17</v>
      </c>
      <c r="P1" s="29" t="s">
        <v>18</v>
      </c>
      <c r="Q1" s="29" t="s">
        <v>19</v>
      </c>
      <c r="R1" s="29" t="s">
        <v>20</v>
      </c>
      <c r="S1" s="29" t="s">
        <v>21</v>
      </c>
      <c r="T1" s="29" t="s">
        <v>22</v>
      </c>
      <c r="U1" s="29" t="s">
        <v>174</v>
      </c>
      <c r="V1" s="29" t="s">
        <v>175</v>
      </c>
      <c r="W1" s="29" t="s">
        <v>176</v>
      </c>
      <c r="X1" s="29" t="s">
        <v>177</v>
      </c>
      <c r="Y1" s="16" t="s">
        <v>178</v>
      </c>
      <c r="Z1" s="16" t="s">
        <v>179</v>
      </c>
      <c r="AA1" s="16" t="s">
        <v>180</v>
      </c>
      <c r="AB1" s="16" t="s">
        <v>181</v>
      </c>
      <c r="AC1" s="18" t="s">
        <v>38</v>
      </c>
    </row>
    <row r="2" spans="1:33" x14ac:dyDescent="0.2">
      <c r="A2" s="10" t="s">
        <v>92</v>
      </c>
      <c r="B2" s="20" t="e">
        <f>#REF!</f>
        <v>#REF!</v>
      </c>
      <c r="D2" t="s">
        <v>167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30" t="e">
        <f>#REF!</f>
        <v>#REF!</v>
      </c>
      <c r="K2" s="31" t="e">
        <f>#REF!</f>
        <v>#REF!</v>
      </c>
      <c r="L2" s="30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1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104</v>
      </c>
      <c r="B3" s="20" t="s">
        <v>105</v>
      </c>
      <c r="D3" t="s">
        <v>167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30" t="e">
        <f>#REF!</f>
        <v>#REF!</v>
      </c>
      <c r="K3" s="31" t="e">
        <f>#REF!</f>
        <v>#REF!</v>
      </c>
      <c r="L3" s="30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1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106</v>
      </c>
      <c r="B4" s="20">
        <v>2000</v>
      </c>
      <c r="D4" t="s">
        <v>167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30" t="e">
        <f>#REF!</f>
        <v>#REF!</v>
      </c>
      <c r="K4" s="31" t="e">
        <f>#REF!</f>
        <v>#REF!</v>
      </c>
      <c r="L4" s="30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1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167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30" t="e">
        <f>#REF!</f>
        <v>#REF!</v>
      </c>
      <c r="K5" s="31" t="e">
        <f>#REF!</f>
        <v>#REF!</v>
      </c>
      <c r="L5" s="30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1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167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30" t="e">
        <f>#REF!</f>
        <v>#REF!</v>
      </c>
      <c r="K6" s="31" t="e">
        <f>#REF!</f>
        <v>#REF!</v>
      </c>
      <c r="L6" s="30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1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167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30" t="e">
        <f>#REF!</f>
        <v>#REF!</v>
      </c>
      <c r="K7" s="31" t="e">
        <f>#REF!</f>
        <v>#REF!</v>
      </c>
      <c r="L7" s="30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1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66</v>
      </c>
      <c r="B8" s="8" t="e">
        <f>#REF!</f>
        <v>#REF!</v>
      </c>
      <c r="D8" t="s">
        <v>167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30" t="e">
        <f>#REF!</f>
        <v>#REF!</v>
      </c>
      <c r="K8" s="31" t="e">
        <f>#REF!</f>
        <v>#REF!</v>
      </c>
      <c r="L8" s="30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1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167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30" t="e">
        <f>#REF!</f>
        <v>#REF!</v>
      </c>
      <c r="K9" s="31" t="e">
        <f>#REF!</f>
        <v>#REF!</v>
      </c>
      <c r="L9" s="30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1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167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30" t="e">
        <f>#REF!</f>
        <v>#REF!</v>
      </c>
      <c r="K10" s="31" t="e">
        <f>#REF!</f>
        <v>#REF!</v>
      </c>
      <c r="L10" s="30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1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167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30" t="e">
        <f>#REF!</f>
        <v>#REF!</v>
      </c>
      <c r="K11" s="31" t="e">
        <f>#REF!</f>
        <v>#REF!</v>
      </c>
      <c r="L11" s="30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1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167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30" t="e">
        <f>#REF!</f>
        <v>#REF!</v>
      </c>
      <c r="K12" s="31" t="e">
        <f>#REF!</f>
        <v>#REF!</v>
      </c>
      <c r="L12" s="30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1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208</v>
      </c>
      <c r="B13" s="8" t="e">
        <f>TRIM(#REF!)</f>
        <v>#REF!</v>
      </c>
      <c r="D13" t="s">
        <v>167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30" t="e">
        <f>#REF!</f>
        <v>#REF!</v>
      </c>
      <c r="K13" s="31" t="e">
        <f>#REF!</f>
        <v>#REF!</v>
      </c>
      <c r="L13" s="30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1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209</v>
      </c>
      <c r="B14" s="8" t="e">
        <f>TRIM(#REF!)</f>
        <v>#REF!</v>
      </c>
      <c r="D14" t="s">
        <v>167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30" t="e">
        <f>#REF!</f>
        <v>#REF!</v>
      </c>
      <c r="K14" s="31" t="e">
        <f>#REF!</f>
        <v>#REF!</v>
      </c>
      <c r="L14" s="30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1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167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30" t="e">
        <f>#REF!</f>
        <v>#REF!</v>
      </c>
      <c r="K15" s="31" t="e">
        <f>#REF!</f>
        <v>#REF!</v>
      </c>
      <c r="L15" s="30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1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167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30" t="e">
        <f>#REF!</f>
        <v>#REF!</v>
      </c>
      <c r="K16" s="31" t="e">
        <f>#REF!</f>
        <v>#REF!</v>
      </c>
      <c r="L16" s="30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1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167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30" t="e">
        <f>#REF!</f>
        <v>#REF!</v>
      </c>
      <c r="K17" s="31" t="e">
        <f>#REF!</f>
        <v>#REF!</v>
      </c>
      <c r="L17" s="30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1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210</v>
      </c>
      <c r="B18" s="8" t="e">
        <f>IF(#REF!&lt;&gt;"",#REF!,"")</f>
        <v>#REF!</v>
      </c>
      <c r="D18" t="s">
        <v>167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30" t="e">
        <f>#REF!</f>
        <v>#REF!</v>
      </c>
      <c r="K18" s="31" t="e">
        <f>#REF!</f>
        <v>#REF!</v>
      </c>
      <c r="L18" s="30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1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211</v>
      </c>
      <c r="B19" s="8" t="e">
        <f>IF(#REF!&lt;&gt;"",#REF!,"")</f>
        <v>#REF!</v>
      </c>
      <c r="D19" t="s">
        <v>167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30" t="e">
        <f>#REF!</f>
        <v>#REF!</v>
      </c>
      <c r="K19" s="31" t="e">
        <f>#REF!</f>
        <v>#REF!</v>
      </c>
      <c r="L19" s="30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1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212</v>
      </c>
      <c r="B20" s="8" t="e">
        <f>#REF!</f>
        <v>#REF!</v>
      </c>
      <c r="D20" t="s">
        <v>167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30" t="e">
        <f>#REF!</f>
        <v>#REF!</v>
      </c>
      <c r="K20" s="31" t="e">
        <f>#REF!</f>
        <v>#REF!</v>
      </c>
      <c r="L20" s="30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1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213</v>
      </c>
      <c r="B21" s="8" t="e">
        <f>#REF!</f>
        <v>#REF!</v>
      </c>
      <c r="D21" t="s">
        <v>167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30" t="e">
        <f>#REF!</f>
        <v>#REF!</v>
      </c>
      <c r="K21" s="31" t="e">
        <f>#REF!</f>
        <v>#REF!</v>
      </c>
      <c r="L21" s="30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1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214</v>
      </c>
      <c r="B22" s="8" t="e">
        <f>#REF!</f>
        <v>#REF!</v>
      </c>
      <c r="D22" t="s">
        <v>167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30" t="e">
        <f>#REF!</f>
        <v>#REF!</v>
      </c>
      <c r="K22" s="31" t="e">
        <f>#REF!</f>
        <v>#REF!</v>
      </c>
      <c r="L22" s="30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1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215</v>
      </c>
      <c r="B23" s="8" t="e">
        <f>#REF!</f>
        <v>#REF!</v>
      </c>
      <c r="D23" t="s">
        <v>167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30" t="e">
        <f>#REF!</f>
        <v>#REF!</v>
      </c>
      <c r="K23" s="31" t="e">
        <f>#REF!</f>
        <v>#REF!</v>
      </c>
      <c r="L23" s="30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1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216</v>
      </c>
      <c r="B24" s="8" t="e">
        <f>#REF!</f>
        <v>#REF!</v>
      </c>
      <c r="D24" t="s">
        <v>167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30" t="e">
        <f>#REF!</f>
        <v>#REF!</v>
      </c>
      <c r="K24" s="31" t="e">
        <f>#REF!</f>
        <v>#REF!</v>
      </c>
      <c r="L24" s="30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1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217</v>
      </c>
      <c r="B25" s="8" t="e">
        <f>#REF!</f>
        <v>#REF!</v>
      </c>
      <c r="D25" t="s">
        <v>167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30" t="e">
        <f>#REF!</f>
        <v>#REF!</v>
      </c>
      <c r="K25" s="31" t="e">
        <f>#REF!</f>
        <v>#REF!</v>
      </c>
      <c r="L25" s="30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1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218</v>
      </c>
      <c r="B26" s="8" t="e">
        <f>#REF!</f>
        <v>#REF!</v>
      </c>
      <c r="D26" t="s">
        <v>167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30" t="e">
        <f>#REF!</f>
        <v>#REF!</v>
      </c>
      <c r="K26" s="31" t="e">
        <f>#REF!</f>
        <v>#REF!</v>
      </c>
      <c r="L26" s="30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1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219</v>
      </c>
      <c r="B27" s="8" t="e">
        <f>#REF!</f>
        <v>#REF!</v>
      </c>
      <c r="D27" t="s">
        <v>167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30" t="e">
        <f>#REF!</f>
        <v>#REF!</v>
      </c>
      <c r="K27" s="31" t="e">
        <f>#REF!</f>
        <v>#REF!</v>
      </c>
      <c r="L27" s="30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1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220</v>
      </c>
      <c r="B28" s="8" t="e">
        <f>#REF!</f>
        <v>#REF!</v>
      </c>
      <c r="D28" t="s">
        <v>167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30" t="e">
        <f>#REF!</f>
        <v>#REF!</v>
      </c>
      <c r="K28" s="31" t="e">
        <f>#REF!</f>
        <v>#REF!</v>
      </c>
      <c r="L28" s="30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1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221</v>
      </c>
      <c r="B29" s="8" t="e">
        <f>#REF!</f>
        <v>#REF!</v>
      </c>
      <c r="D29" t="s">
        <v>167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30" t="e">
        <f>#REF!</f>
        <v>#REF!</v>
      </c>
      <c r="K29" s="31" t="e">
        <f>#REF!</f>
        <v>#REF!</v>
      </c>
      <c r="L29" s="30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1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222</v>
      </c>
      <c r="B30" s="8" t="e">
        <f>#REF!</f>
        <v>#REF!</v>
      </c>
      <c r="D30" t="s">
        <v>167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30" t="e">
        <f>#REF!</f>
        <v>#REF!</v>
      </c>
      <c r="K30" s="31" t="e">
        <f>#REF!</f>
        <v>#REF!</v>
      </c>
      <c r="L30" s="30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1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223</v>
      </c>
      <c r="B31" s="8" t="e">
        <f>#REF!</f>
        <v>#REF!</v>
      </c>
      <c r="D31" t="s">
        <v>167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30" t="e">
        <f>#REF!</f>
        <v>#REF!</v>
      </c>
      <c r="K31" s="31" t="e">
        <f>#REF!</f>
        <v>#REF!</v>
      </c>
      <c r="L31" s="30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1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224</v>
      </c>
      <c r="B32" s="8" t="e">
        <f>#REF!</f>
        <v>#REF!</v>
      </c>
      <c r="D32" t="s">
        <v>167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30" t="e">
        <f>#REF!</f>
        <v>#REF!</v>
      </c>
      <c r="K32" s="31" t="e">
        <f>#REF!</f>
        <v>#REF!</v>
      </c>
      <c r="L32" s="30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1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225</v>
      </c>
      <c r="B33" s="8" t="e">
        <f>#REF!</f>
        <v>#REF!</v>
      </c>
      <c r="D33" t="s">
        <v>167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30" t="e">
        <f>#REF!</f>
        <v>#REF!</v>
      </c>
      <c r="K33" s="31" t="e">
        <f>#REF!</f>
        <v>#REF!</v>
      </c>
      <c r="L33" s="30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1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226</v>
      </c>
      <c r="B34" s="8" t="e">
        <f>#REF!</f>
        <v>#REF!</v>
      </c>
      <c r="D34" t="s">
        <v>167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30" t="e">
        <f>#REF!</f>
        <v>#REF!</v>
      </c>
      <c r="K34" s="31" t="e">
        <f>#REF!</f>
        <v>#REF!</v>
      </c>
      <c r="L34" s="3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1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227</v>
      </c>
      <c r="B35" s="8" t="e">
        <f>#REF!</f>
        <v>#REF!</v>
      </c>
      <c r="D35" t="s">
        <v>167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30" t="e">
        <f>#REF!</f>
        <v>#REF!</v>
      </c>
      <c r="K35" s="31" t="e">
        <f>#REF!</f>
        <v>#REF!</v>
      </c>
      <c r="L35" s="30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1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228</v>
      </c>
      <c r="B36" s="8" t="e">
        <f>#REF!</f>
        <v>#REF!</v>
      </c>
      <c r="D36" t="s">
        <v>167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30" t="e">
        <f>#REF!</f>
        <v>#REF!</v>
      </c>
      <c r="K36" s="31" t="e">
        <f>#REF!</f>
        <v>#REF!</v>
      </c>
      <c r="L36" s="30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1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229</v>
      </c>
      <c r="B37" s="8" t="e">
        <f>#REF!</f>
        <v>#REF!</v>
      </c>
      <c r="D37" t="s">
        <v>167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30" t="e">
        <f>#REF!</f>
        <v>#REF!</v>
      </c>
      <c r="K37" s="31" t="e">
        <f>#REF!</f>
        <v>#REF!</v>
      </c>
      <c r="L37" s="30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1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230</v>
      </c>
      <c r="B38" s="8" t="e">
        <f>TRIM(#REF!)</f>
        <v>#REF!</v>
      </c>
      <c r="D38" t="s">
        <v>167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30" t="e">
        <f>#REF!</f>
        <v>#REF!</v>
      </c>
      <c r="K38" s="31" t="e">
        <f>#REF!</f>
        <v>#REF!</v>
      </c>
      <c r="L38" s="30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1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231</v>
      </c>
      <c r="B39" s="8" t="e">
        <f>TRIM(#REF!)</f>
        <v>#REF!</v>
      </c>
      <c r="D39" t="s">
        <v>167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30" t="e">
        <f>#REF!</f>
        <v>#REF!</v>
      </c>
      <c r="K39" s="31" t="e">
        <f>#REF!</f>
        <v>#REF!</v>
      </c>
      <c r="L39" s="30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1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232</v>
      </c>
      <c r="B40" s="8" t="e">
        <f>TRIM(#REF!)</f>
        <v>#REF!</v>
      </c>
      <c r="D40" t="s">
        <v>167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30" t="e">
        <f>#REF!</f>
        <v>#REF!</v>
      </c>
      <c r="K40" s="31" t="e">
        <f>#REF!</f>
        <v>#REF!</v>
      </c>
      <c r="L40" s="30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1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233</v>
      </c>
      <c r="B41" s="8" t="e">
        <f>TRIM(#REF!)</f>
        <v>#REF!</v>
      </c>
      <c r="D41" t="s">
        <v>167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30" t="e">
        <f>#REF!</f>
        <v>#REF!</v>
      </c>
      <c r="K41" s="31" t="e">
        <f>#REF!</f>
        <v>#REF!</v>
      </c>
      <c r="L41" s="30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1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183</v>
      </c>
      <c r="B42" s="8" t="e">
        <f>TRIM(#REF!)</f>
        <v>#REF!</v>
      </c>
      <c r="D42" t="s">
        <v>167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30" t="e">
        <f>#REF!</f>
        <v>#REF!</v>
      </c>
      <c r="K42" s="31" t="e">
        <f>#REF!</f>
        <v>#REF!</v>
      </c>
      <c r="L42" s="30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1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182</v>
      </c>
      <c r="B43" s="8" t="e">
        <f>TRIM(#REF!)</f>
        <v>#REF!</v>
      </c>
      <c r="D43" t="s">
        <v>167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30" t="e">
        <f>#REF!</f>
        <v>#REF!</v>
      </c>
      <c r="K43" s="31" t="e">
        <f>#REF!</f>
        <v>#REF!</v>
      </c>
      <c r="L43" s="30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1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144</v>
      </c>
      <c r="B44" s="8" t="e">
        <f>IF(#REF!&lt;&gt;"",TEXT(#REF!,"YYYYMMDD"),"")</f>
        <v>#REF!</v>
      </c>
      <c r="D44" t="s">
        <v>167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30" t="e">
        <f>#REF!</f>
        <v>#REF!</v>
      </c>
      <c r="K44" s="31" t="e">
        <f>#REF!</f>
        <v>#REF!</v>
      </c>
      <c r="L44" s="30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1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145</v>
      </c>
      <c r="B45" s="8" t="e">
        <f>IF(#REF!&lt;&gt;"",TEXT(#REF!,"YYYYMMDD"),"")</f>
        <v>#REF!</v>
      </c>
      <c r="D45" t="s">
        <v>167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30" t="e">
        <f>#REF!</f>
        <v>#REF!</v>
      </c>
      <c r="K45" s="31" t="e">
        <f>#REF!</f>
        <v>#REF!</v>
      </c>
      <c r="L45" s="30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1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139</v>
      </c>
      <c r="B46" s="8" t="e">
        <f>IF(#REF!&lt;&gt;0,"DA", "NE")</f>
        <v>#REF!</v>
      </c>
      <c r="D46" t="s">
        <v>167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30" t="e">
        <f>#REF!</f>
        <v>#REF!</v>
      </c>
      <c r="K46" s="31" t="e">
        <f>#REF!</f>
        <v>#REF!</v>
      </c>
      <c r="L46" s="30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1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138</v>
      </c>
      <c r="B47" s="8" t="e">
        <f>IF(#REF!&lt;&gt;0, "DA","NE")</f>
        <v>#REF!</v>
      </c>
      <c r="D47" t="s">
        <v>167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30" t="e">
        <f>#REF!</f>
        <v>#REF!</v>
      </c>
      <c r="K47" s="31" t="e">
        <f>#REF!</f>
        <v>#REF!</v>
      </c>
      <c r="L47" s="30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1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140</v>
      </c>
      <c r="B48" s="8" t="e">
        <f>#REF!</f>
        <v>#REF!</v>
      </c>
      <c r="D48" t="s">
        <v>167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30" t="e">
        <f>#REF!</f>
        <v>#REF!</v>
      </c>
      <c r="K48" s="31" t="e">
        <f>#REF!</f>
        <v>#REF!</v>
      </c>
      <c r="L48" s="30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1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142</v>
      </c>
      <c r="B49" s="8" t="e">
        <f>IF(#REF!&lt;&gt;0,"DA","NE")</f>
        <v>#REF!</v>
      </c>
      <c r="D49" t="s">
        <v>167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30" t="e">
        <f>#REF!</f>
        <v>#REF!</v>
      </c>
      <c r="K49" s="31" t="e">
        <f>#REF!</f>
        <v>#REF!</v>
      </c>
      <c r="L49" s="30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1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141</v>
      </c>
      <c r="B50" s="8" t="e">
        <f>IF(#REF!&lt;&gt;0, "DA", "NE")</f>
        <v>#REF!</v>
      </c>
      <c r="D50" t="s">
        <v>167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30" t="e">
        <f>#REF!</f>
        <v>#REF!</v>
      </c>
      <c r="K50" s="31" t="e">
        <f>#REF!</f>
        <v>#REF!</v>
      </c>
      <c r="L50" s="30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1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143</v>
      </c>
      <c r="B51" s="8" t="e">
        <f>#REF!</f>
        <v>#REF!</v>
      </c>
      <c r="D51" t="s">
        <v>167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30" t="e">
        <f>#REF!</f>
        <v>#REF!</v>
      </c>
      <c r="K51" s="31" t="e">
        <f>#REF!</f>
        <v>#REF!</v>
      </c>
      <c r="L51" s="30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1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234</v>
      </c>
      <c r="B52" s="8" t="e">
        <f>IF(#REF!&gt;0,"DA", "NE")</f>
        <v>#REF!</v>
      </c>
      <c r="D52" t="s">
        <v>167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30" t="e">
        <f>#REF!</f>
        <v>#REF!</v>
      </c>
      <c r="K52" s="31" t="e">
        <f>#REF!</f>
        <v>#REF!</v>
      </c>
      <c r="L52" s="30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1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184</v>
      </c>
      <c r="B53" s="8" t="e">
        <f>#REF!</f>
        <v>#REF!</v>
      </c>
      <c r="D53" t="s">
        <v>167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30" t="e">
        <f>#REF!</f>
        <v>#REF!</v>
      </c>
      <c r="K53" s="31" t="e">
        <f>#REF!</f>
        <v>#REF!</v>
      </c>
      <c r="L53" s="30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1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185</v>
      </c>
      <c r="B54" s="8" t="e">
        <f>#REF!</f>
        <v>#REF!</v>
      </c>
      <c r="D54" t="s">
        <v>167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30" t="e">
        <f>#REF!</f>
        <v>#REF!</v>
      </c>
      <c r="K54" s="31" t="e">
        <f>#REF!</f>
        <v>#REF!</v>
      </c>
      <c r="L54" s="30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1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186</v>
      </c>
      <c r="B55" s="8" t="e">
        <f>#REF!</f>
        <v>#REF!</v>
      </c>
      <c r="D55" t="s">
        <v>167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30" t="e">
        <f>#REF!</f>
        <v>#REF!</v>
      </c>
      <c r="K55" s="31" t="e">
        <f>#REF!</f>
        <v>#REF!</v>
      </c>
      <c r="L55" s="30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1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187</v>
      </c>
      <c r="B56" s="8" t="e">
        <f>#REF!</f>
        <v>#REF!</v>
      </c>
      <c r="D56" t="s">
        <v>167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30" t="e">
        <f>#REF!</f>
        <v>#REF!</v>
      </c>
      <c r="K56" s="31" t="e">
        <f>#REF!</f>
        <v>#REF!</v>
      </c>
      <c r="L56" s="30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1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188</v>
      </c>
      <c r="B57" s="8" t="e">
        <f>#REF!</f>
        <v>#REF!</v>
      </c>
      <c r="D57" t="s">
        <v>167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30" t="e">
        <f>#REF!</f>
        <v>#REF!</v>
      </c>
      <c r="K57" s="31" t="e">
        <f>#REF!</f>
        <v>#REF!</v>
      </c>
      <c r="L57" s="30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1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167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30" t="e">
        <f>#REF!</f>
        <v>#REF!</v>
      </c>
      <c r="K58" s="31" t="e">
        <f>#REF!</f>
        <v>#REF!</v>
      </c>
      <c r="L58" s="30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1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39</v>
      </c>
      <c r="B59" s="19" t="e">
        <f>SUM(H2:H392)+SUM(#REF!)+SUM(AC2:AC101)</f>
        <v>#REF!</v>
      </c>
      <c r="D59" t="s">
        <v>167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30" t="e">
        <f>#REF!</f>
        <v>#REF!</v>
      </c>
      <c r="K59" s="31" t="e">
        <f>#REF!</f>
        <v>#REF!</v>
      </c>
      <c r="L59" s="30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1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107</v>
      </c>
      <c r="B60" s="8" t="e">
        <f>IF(#REF!&lt;&gt;"",LOOKUP(#REF!,#REF!,#REF!),"")</f>
        <v>#REF!</v>
      </c>
      <c r="D60" t="s">
        <v>167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30" t="e">
        <f>#REF!</f>
        <v>#REF!</v>
      </c>
      <c r="K60" s="31" t="e">
        <f>#REF!</f>
        <v>#REF!</v>
      </c>
      <c r="L60" s="30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1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257</v>
      </c>
      <c r="B61" s="19" t="e">
        <f>SUM(AC2:AC101)</f>
        <v>#REF!</v>
      </c>
      <c r="D61" t="s">
        <v>167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30" t="e">
        <f>#REF!</f>
        <v>#REF!</v>
      </c>
      <c r="K61" s="31" t="e">
        <f>#REF!</f>
        <v>#REF!</v>
      </c>
      <c r="L61" s="30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1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266</v>
      </c>
      <c r="B62" s="8" t="e">
        <f>#REF!</f>
        <v>#REF!</v>
      </c>
      <c r="D62" t="s">
        <v>167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30" t="e">
        <f>#REF!</f>
        <v>#REF!</v>
      </c>
      <c r="K62" s="31" t="e">
        <f>#REF!</f>
        <v>#REF!</v>
      </c>
      <c r="L62" s="30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1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167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30" t="e">
        <f>#REF!</f>
        <v>#REF!</v>
      </c>
      <c r="K63" s="31" t="e">
        <f>#REF!</f>
        <v>#REF!</v>
      </c>
      <c r="L63" s="30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1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167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30" t="e">
        <f>#REF!</f>
        <v>#REF!</v>
      </c>
      <c r="K64" s="31" t="e">
        <f>#REF!</f>
        <v>#REF!</v>
      </c>
      <c r="L64" s="30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1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167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30" t="e">
        <f>#REF!</f>
        <v>#REF!</v>
      </c>
      <c r="K65" s="31" t="e">
        <f>#REF!</f>
        <v>#REF!</v>
      </c>
      <c r="L65" s="30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1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167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30" t="e">
        <f>#REF!</f>
        <v>#REF!</v>
      </c>
      <c r="K66" s="31" t="e">
        <f>#REF!</f>
        <v>#REF!</v>
      </c>
      <c r="L66" s="30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1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167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30" t="e">
        <f>#REF!</f>
        <v>#REF!</v>
      </c>
      <c r="K67" s="31" t="e">
        <f>#REF!</f>
        <v>#REF!</v>
      </c>
      <c r="L67" s="30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1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167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30" t="e">
        <f>#REF!</f>
        <v>#REF!</v>
      </c>
      <c r="K68" s="31" t="e">
        <f>#REF!</f>
        <v>#REF!</v>
      </c>
      <c r="L68" s="30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1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167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30" t="e">
        <f>#REF!</f>
        <v>#REF!</v>
      </c>
      <c r="K69" s="31" t="e">
        <f>#REF!</f>
        <v>#REF!</v>
      </c>
      <c r="L69" s="30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1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167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30" t="e">
        <f>#REF!</f>
        <v>#REF!</v>
      </c>
      <c r="K70" s="31" t="e">
        <f>#REF!</f>
        <v>#REF!</v>
      </c>
      <c r="L70" s="30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1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167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30" t="e">
        <f>#REF!</f>
        <v>#REF!</v>
      </c>
      <c r="K71" s="31" t="e">
        <f>#REF!</f>
        <v>#REF!</v>
      </c>
      <c r="L71" s="30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1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167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30" t="e">
        <f>#REF!</f>
        <v>#REF!</v>
      </c>
      <c r="K72" s="31" t="e">
        <f>#REF!</f>
        <v>#REF!</v>
      </c>
      <c r="L72" s="30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1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167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30" t="e">
        <f>#REF!</f>
        <v>#REF!</v>
      </c>
      <c r="K73" s="31" t="e">
        <f>#REF!</f>
        <v>#REF!</v>
      </c>
      <c r="L73" s="30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1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167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30" t="e">
        <f>#REF!</f>
        <v>#REF!</v>
      </c>
      <c r="K74" s="31" t="e">
        <f>#REF!</f>
        <v>#REF!</v>
      </c>
      <c r="L74" s="30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1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167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30" t="e">
        <f>#REF!</f>
        <v>#REF!</v>
      </c>
      <c r="K75" s="31" t="e">
        <f>#REF!</f>
        <v>#REF!</v>
      </c>
      <c r="L75" s="30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1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167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30" t="e">
        <f>#REF!</f>
        <v>#REF!</v>
      </c>
      <c r="K76" s="31" t="e">
        <f>#REF!</f>
        <v>#REF!</v>
      </c>
      <c r="L76" s="30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1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167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30" t="e">
        <f>#REF!</f>
        <v>#REF!</v>
      </c>
      <c r="K77" s="31" t="e">
        <f>#REF!</f>
        <v>#REF!</v>
      </c>
      <c r="L77" s="30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1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167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30" t="e">
        <f>#REF!</f>
        <v>#REF!</v>
      </c>
      <c r="K78" s="31" t="e">
        <f>#REF!</f>
        <v>#REF!</v>
      </c>
      <c r="L78" s="30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1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167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30" t="e">
        <f>#REF!</f>
        <v>#REF!</v>
      </c>
      <c r="K79" s="31" t="e">
        <f>#REF!</f>
        <v>#REF!</v>
      </c>
      <c r="L79" s="30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1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167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30" t="e">
        <f>#REF!</f>
        <v>#REF!</v>
      </c>
      <c r="K80" s="31" t="e">
        <f>#REF!</f>
        <v>#REF!</v>
      </c>
      <c r="L80" s="30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1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167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30" t="e">
        <f>#REF!</f>
        <v>#REF!</v>
      </c>
      <c r="K81" s="31" t="e">
        <f>#REF!</f>
        <v>#REF!</v>
      </c>
      <c r="L81" s="30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1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167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30" t="e">
        <f>#REF!</f>
        <v>#REF!</v>
      </c>
      <c r="K82" s="31" t="e">
        <f>#REF!</f>
        <v>#REF!</v>
      </c>
      <c r="L82" s="30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1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167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30" t="e">
        <f>#REF!</f>
        <v>#REF!</v>
      </c>
      <c r="K83" s="31" t="e">
        <f>#REF!</f>
        <v>#REF!</v>
      </c>
      <c r="L83" s="30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1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167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30" t="e">
        <f>#REF!</f>
        <v>#REF!</v>
      </c>
      <c r="K84" s="31" t="e">
        <f>#REF!</f>
        <v>#REF!</v>
      </c>
      <c r="L84" s="30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1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167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30" t="e">
        <f>#REF!</f>
        <v>#REF!</v>
      </c>
      <c r="K85" s="31" t="e">
        <f>#REF!</f>
        <v>#REF!</v>
      </c>
      <c r="L85" s="30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1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167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30" t="e">
        <f>#REF!</f>
        <v>#REF!</v>
      </c>
      <c r="K86" s="31" t="e">
        <f>#REF!</f>
        <v>#REF!</v>
      </c>
      <c r="L86" s="30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1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167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30" t="e">
        <f>#REF!</f>
        <v>#REF!</v>
      </c>
      <c r="K87" s="31" t="e">
        <f>#REF!</f>
        <v>#REF!</v>
      </c>
      <c r="L87" s="30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1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167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30" t="e">
        <f>#REF!</f>
        <v>#REF!</v>
      </c>
      <c r="K88" s="31" t="e">
        <f>#REF!</f>
        <v>#REF!</v>
      </c>
      <c r="L88" s="30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1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167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30" t="e">
        <f>#REF!</f>
        <v>#REF!</v>
      </c>
      <c r="K89" s="31" t="e">
        <f>#REF!</f>
        <v>#REF!</v>
      </c>
      <c r="L89" s="30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1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167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30" t="e">
        <f>#REF!</f>
        <v>#REF!</v>
      </c>
      <c r="K90" s="31" t="e">
        <f>#REF!</f>
        <v>#REF!</v>
      </c>
      <c r="L90" s="30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1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167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30" t="e">
        <f>#REF!</f>
        <v>#REF!</v>
      </c>
      <c r="K91" s="31" t="e">
        <f>#REF!</f>
        <v>#REF!</v>
      </c>
      <c r="L91" s="30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1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167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30" t="e">
        <f>#REF!</f>
        <v>#REF!</v>
      </c>
      <c r="K92" s="31" t="e">
        <f>#REF!</f>
        <v>#REF!</v>
      </c>
      <c r="L92" s="30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1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167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30" t="e">
        <f>#REF!</f>
        <v>#REF!</v>
      </c>
      <c r="K93" s="31" t="e">
        <f>#REF!</f>
        <v>#REF!</v>
      </c>
      <c r="L93" s="30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1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167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30" t="e">
        <f>#REF!</f>
        <v>#REF!</v>
      </c>
      <c r="K94" s="31" t="e">
        <f>#REF!</f>
        <v>#REF!</v>
      </c>
      <c r="L94" s="30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1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167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30" t="e">
        <f>#REF!</f>
        <v>#REF!</v>
      </c>
      <c r="K95" s="31" t="e">
        <f>#REF!</f>
        <v>#REF!</v>
      </c>
      <c r="L95" s="30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1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167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30" t="e">
        <f>#REF!</f>
        <v>#REF!</v>
      </c>
      <c r="K96" s="31" t="e">
        <f>#REF!</f>
        <v>#REF!</v>
      </c>
      <c r="L96" s="30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1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167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30" t="e">
        <f>#REF!</f>
        <v>#REF!</v>
      </c>
      <c r="K97" s="31" t="e">
        <f>#REF!</f>
        <v>#REF!</v>
      </c>
      <c r="L97" s="30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1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167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30" t="e">
        <f>#REF!</f>
        <v>#REF!</v>
      </c>
      <c r="K98" s="31" t="e">
        <f>#REF!</f>
        <v>#REF!</v>
      </c>
      <c r="L98" s="30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1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167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30" t="e">
        <f>#REF!</f>
        <v>#REF!</v>
      </c>
      <c r="K99" s="31" t="e">
        <f>#REF!</f>
        <v>#REF!</v>
      </c>
      <c r="L99" s="30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1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167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30" t="e">
        <f>#REF!</f>
        <v>#REF!</v>
      </c>
      <c r="K100" s="31" t="e">
        <f>#REF!</f>
        <v>#REF!</v>
      </c>
      <c r="L100" s="30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1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167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30" t="e">
        <f>#REF!</f>
        <v>#REF!</v>
      </c>
      <c r="K101" s="31" t="e">
        <f>#REF!</f>
        <v>#REF!</v>
      </c>
      <c r="L101" s="30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1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167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30" t="e">
        <f>#REF!</f>
        <v>#REF!</v>
      </c>
      <c r="K102" s="31" t="e">
        <f>#REF!</f>
        <v>#REF!</v>
      </c>
      <c r="L102" s="30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1"/>
    </row>
    <row r="103" spans="4:29" x14ac:dyDescent="0.2">
      <c r="D103" t="s">
        <v>167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30" t="e">
        <f>#REF!</f>
        <v>#REF!</v>
      </c>
      <c r="K103" s="31" t="e">
        <f>#REF!</f>
        <v>#REF!</v>
      </c>
      <c r="L103" s="30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1"/>
    </row>
    <row r="104" spans="4:29" x14ac:dyDescent="0.2">
      <c r="D104" t="s">
        <v>167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30" t="e">
        <f>#REF!</f>
        <v>#REF!</v>
      </c>
      <c r="K104" s="31" t="e">
        <f>#REF!</f>
        <v>#REF!</v>
      </c>
      <c r="L104" s="30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1"/>
    </row>
    <row r="105" spans="4:29" x14ac:dyDescent="0.2">
      <c r="D105" t="s">
        <v>167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30" t="e">
        <f>#REF!</f>
        <v>#REF!</v>
      </c>
      <c r="K105" s="31" t="e">
        <f>#REF!</f>
        <v>#REF!</v>
      </c>
      <c r="L105" s="30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1"/>
    </row>
    <row r="106" spans="4:29" x14ac:dyDescent="0.2">
      <c r="D106" t="s">
        <v>167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30" t="e">
        <f>#REF!</f>
        <v>#REF!</v>
      </c>
      <c r="K106" s="31" t="e">
        <f>#REF!</f>
        <v>#REF!</v>
      </c>
      <c r="L106" s="30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1"/>
    </row>
    <row r="107" spans="4:29" x14ac:dyDescent="0.2">
      <c r="D107" t="s">
        <v>167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30" t="e">
        <f>#REF!</f>
        <v>#REF!</v>
      </c>
      <c r="K107" s="31" t="e">
        <f>#REF!</f>
        <v>#REF!</v>
      </c>
      <c r="L107" s="30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1"/>
    </row>
    <row r="108" spans="4:29" x14ac:dyDescent="0.2">
      <c r="D108" t="s">
        <v>167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30" t="e">
        <f>#REF!</f>
        <v>#REF!</v>
      </c>
      <c r="K108" s="31" t="e">
        <f>#REF!</f>
        <v>#REF!</v>
      </c>
      <c r="L108" s="30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1"/>
    </row>
    <row r="109" spans="4:29" x14ac:dyDescent="0.2">
      <c r="D109" t="s">
        <v>167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30" t="e">
        <f>#REF!</f>
        <v>#REF!</v>
      </c>
      <c r="K109" s="31" t="e">
        <f>#REF!</f>
        <v>#REF!</v>
      </c>
      <c r="L109" s="30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1"/>
    </row>
    <row r="110" spans="4:29" x14ac:dyDescent="0.2">
      <c r="D110" t="s">
        <v>167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30" t="e">
        <f>#REF!</f>
        <v>#REF!</v>
      </c>
      <c r="K110" s="31" t="e">
        <f>#REF!</f>
        <v>#REF!</v>
      </c>
      <c r="L110" s="30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1"/>
    </row>
    <row r="111" spans="4:29" x14ac:dyDescent="0.2">
      <c r="D111" t="s">
        <v>167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30" t="e">
        <f>#REF!</f>
        <v>#REF!</v>
      </c>
      <c r="K111" s="31" t="e">
        <f>#REF!</f>
        <v>#REF!</v>
      </c>
      <c r="L111" s="30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1"/>
    </row>
    <row r="112" spans="4:29" x14ac:dyDescent="0.2">
      <c r="D112" t="s">
        <v>305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30" t="e">
        <f>#REF!</f>
        <v>#REF!</v>
      </c>
      <c r="K112" s="31" t="e">
        <f>#REF!</f>
        <v>#REF!</v>
      </c>
      <c r="L112" s="30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1"/>
    </row>
    <row r="113" spans="4:24" x14ac:dyDescent="0.2">
      <c r="D113" t="s">
        <v>305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30" t="e">
        <f>#REF!</f>
        <v>#REF!</v>
      </c>
      <c r="K113" s="31" t="e">
        <f>#REF!</f>
        <v>#REF!</v>
      </c>
      <c r="L113" s="30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1"/>
    </row>
    <row r="114" spans="4:24" x14ac:dyDescent="0.2">
      <c r="D114" t="s">
        <v>305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30" t="e">
        <f>#REF!</f>
        <v>#REF!</v>
      </c>
      <c r="K114" s="31" t="e">
        <f>#REF!</f>
        <v>#REF!</v>
      </c>
      <c r="L114" s="30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1"/>
    </row>
    <row r="115" spans="4:24" x14ac:dyDescent="0.2">
      <c r="D115" t="s">
        <v>305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30" t="e">
        <f>#REF!</f>
        <v>#REF!</v>
      </c>
      <c r="K115" s="31" t="e">
        <f>#REF!</f>
        <v>#REF!</v>
      </c>
      <c r="L115" s="30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1"/>
    </row>
    <row r="116" spans="4:24" x14ac:dyDescent="0.2">
      <c r="D116" t="s">
        <v>305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30" t="e">
        <f>#REF!</f>
        <v>#REF!</v>
      </c>
      <c r="K116" s="31" t="e">
        <f>#REF!</f>
        <v>#REF!</v>
      </c>
      <c r="L116" s="30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1"/>
    </row>
    <row r="117" spans="4:24" x14ac:dyDescent="0.2">
      <c r="D117" t="s">
        <v>305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30" t="e">
        <f>#REF!</f>
        <v>#REF!</v>
      </c>
      <c r="K117" s="31" t="e">
        <f>#REF!</f>
        <v>#REF!</v>
      </c>
      <c r="L117" s="30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1"/>
    </row>
    <row r="118" spans="4:24" x14ac:dyDescent="0.2">
      <c r="D118" t="s">
        <v>305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30" t="e">
        <f>#REF!</f>
        <v>#REF!</v>
      </c>
      <c r="K118" s="31" t="e">
        <f>#REF!</f>
        <v>#REF!</v>
      </c>
      <c r="L118" s="30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1"/>
    </row>
    <row r="119" spans="4:24" x14ac:dyDescent="0.2">
      <c r="D119" t="s">
        <v>305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30" t="e">
        <f>#REF!</f>
        <v>#REF!</v>
      </c>
      <c r="K119" s="31" t="e">
        <f>#REF!</f>
        <v>#REF!</v>
      </c>
      <c r="L119" s="30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1"/>
    </row>
    <row r="120" spans="4:24" x14ac:dyDescent="0.2">
      <c r="D120" t="s">
        <v>305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30" t="e">
        <f>#REF!</f>
        <v>#REF!</v>
      </c>
      <c r="K120" s="31" t="e">
        <f>#REF!</f>
        <v>#REF!</v>
      </c>
      <c r="L120" s="30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1"/>
    </row>
    <row r="121" spans="4:24" x14ac:dyDescent="0.2">
      <c r="D121" t="s">
        <v>305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30" t="e">
        <f>#REF!</f>
        <v>#REF!</v>
      </c>
      <c r="K121" s="31" t="e">
        <f>#REF!</f>
        <v>#REF!</v>
      </c>
      <c r="L121" s="30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1"/>
    </row>
    <row r="122" spans="4:24" x14ac:dyDescent="0.2">
      <c r="D122" t="s">
        <v>305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30" t="e">
        <f>#REF!</f>
        <v>#REF!</v>
      </c>
      <c r="K122" s="31" t="e">
        <f>#REF!</f>
        <v>#REF!</v>
      </c>
      <c r="L122" s="30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1"/>
    </row>
    <row r="123" spans="4:24" x14ac:dyDescent="0.2">
      <c r="D123" t="s">
        <v>305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30" t="e">
        <f>#REF!</f>
        <v>#REF!</v>
      </c>
      <c r="K123" s="31" t="e">
        <f>#REF!</f>
        <v>#REF!</v>
      </c>
      <c r="L123" s="30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1"/>
    </row>
    <row r="124" spans="4:24" x14ac:dyDescent="0.2">
      <c r="D124" t="s">
        <v>305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30" t="e">
        <f>#REF!</f>
        <v>#REF!</v>
      </c>
      <c r="K124" s="31" t="e">
        <f>#REF!</f>
        <v>#REF!</v>
      </c>
      <c r="L124" s="30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1"/>
    </row>
    <row r="125" spans="4:24" x14ac:dyDescent="0.2">
      <c r="D125" t="s">
        <v>305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30" t="e">
        <f>#REF!</f>
        <v>#REF!</v>
      </c>
      <c r="K125" s="31" t="e">
        <f>#REF!</f>
        <v>#REF!</v>
      </c>
      <c r="L125" s="30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1"/>
    </row>
    <row r="126" spans="4:24" x14ac:dyDescent="0.2">
      <c r="D126" t="s">
        <v>305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30" t="e">
        <f>#REF!</f>
        <v>#REF!</v>
      </c>
      <c r="K126" s="31" t="e">
        <f>#REF!</f>
        <v>#REF!</v>
      </c>
      <c r="L126" s="30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1"/>
    </row>
    <row r="127" spans="4:24" x14ac:dyDescent="0.2">
      <c r="D127" t="s">
        <v>305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30" t="e">
        <f>#REF!</f>
        <v>#REF!</v>
      </c>
      <c r="K127" s="31" t="e">
        <f>#REF!</f>
        <v>#REF!</v>
      </c>
      <c r="L127" s="30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1"/>
    </row>
    <row r="128" spans="4:24" x14ac:dyDescent="0.2">
      <c r="D128" t="s">
        <v>305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30" t="e">
        <f>#REF!</f>
        <v>#REF!</v>
      </c>
      <c r="K128" s="31" t="e">
        <f>#REF!</f>
        <v>#REF!</v>
      </c>
      <c r="L128" s="30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1"/>
    </row>
    <row r="129" spans="4:24" x14ac:dyDescent="0.2">
      <c r="D129" t="s">
        <v>305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30" t="e">
        <f>#REF!</f>
        <v>#REF!</v>
      </c>
      <c r="K129" s="31" t="e">
        <f>#REF!</f>
        <v>#REF!</v>
      </c>
      <c r="L129" s="30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1"/>
    </row>
    <row r="130" spans="4:24" x14ac:dyDescent="0.2">
      <c r="D130" t="s">
        <v>305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30" t="e">
        <f>#REF!</f>
        <v>#REF!</v>
      </c>
      <c r="K130" s="31" t="e">
        <f>#REF!</f>
        <v>#REF!</v>
      </c>
      <c r="L130" s="30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1"/>
    </row>
    <row r="131" spans="4:24" x14ac:dyDescent="0.2">
      <c r="D131" t="s">
        <v>305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30" t="e">
        <f>#REF!</f>
        <v>#REF!</v>
      </c>
      <c r="K131" s="31" t="e">
        <f>#REF!</f>
        <v>#REF!</v>
      </c>
      <c r="L131" s="30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1"/>
    </row>
    <row r="132" spans="4:24" x14ac:dyDescent="0.2">
      <c r="D132" t="s">
        <v>305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30" t="e">
        <f>#REF!</f>
        <v>#REF!</v>
      </c>
      <c r="K132" s="31" t="e">
        <f>#REF!</f>
        <v>#REF!</v>
      </c>
      <c r="L132" s="3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1"/>
    </row>
    <row r="133" spans="4:24" x14ac:dyDescent="0.2">
      <c r="D133" t="s">
        <v>305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30" t="e">
        <f>#REF!</f>
        <v>#REF!</v>
      </c>
      <c r="K133" s="31" t="e">
        <f>#REF!</f>
        <v>#REF!</v>
      </c>
      <c r="L133" s="30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1"/>
    </row>
    <row r="134" spans="4:24" x14ac:dyDescent="0.2">
      <c r="D134" t="s">
        <v>305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30" t="e">
        <f>#REF!</f>
        <v>#REF!</v>
      </c>
      <c r="K134" s="31" t="e">
        <f>#REF!</f>
        <v>#REF!</v>
      </c>
      <c r="L134" s="30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1"/>
    </row>
    <row r="135" spans="4:24" x14ac:dyDescent="0.2">
      <c r="D135" t="s">
        <v>305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30" t="e">
        <f>#REF!</f>
        <v>#REF!</v>
      </c>
      <c r="K135" s="31" t="e">
        <f>#REF!</f>
        <v>#REF!</v>
      </c>
      <c r="L135" s="30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1"/>
    </row>
    <row r="136" spans="4:24" x14ac:dyDescent="0.2">
      <c r="D136" t="s">
        <v>305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30" t="e">
        <f>#REF!</f>
        <v>#REF!</v>
      </c>
      <c r="K136" s="31" t="e">
        <f>#REF!</f>
        <v>#REF!</v>
      </c>
      <c r="L136" s="30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1"/>
    </row>
    <row r="137" spans="4:24" x14ac:dyDescent="0.2">
      <c r="D137" t="s">
        <v>305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30" t="e">
        <f>#REF!</f>
        <v>#REF!</v>
      </c>
      <c r="K137" s="31" t="e">
        <f>#REF!</f>
        <v>#REF!</v>
      </c>
      <c r="L137" s="30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1"/>
    </row>
    <row r="138" spans="4:24" x14ac:dyDescent="0.2">
      <c r="D138" t="s">
        <v>305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30" t="e">
        <f>#REF!</f>
        <v>#REF!</v>
      </c>
      <c r="K138" s="31" t="e">
        <f>#REF!</f>
        <v>#REF!</v>
      </c>
      <c r="L138" s="30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1"/>
    </row>
    <row r="139" spans="4:24" x14ac:dyDescent="0.2">
      <c r="D139" t="s">
        <v>305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30" t="e">
        <f>#REF!</f>
        <v>#REF!</v>
      </c>
      <c r="K139" s="31" t="e">
        <f>#REF!</f>
        <v>#REF!</v>
      </c>
      <c r="L139" s="30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1"/>
    </row>
    <row r="140" spans="4:24" x14ac:dyDescent="0.2">
      <c r="D140" t="s">
        <v>305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30" t="e">
        <f>#REF!</f>
        <v>#REF!</v>
      </c>
      <c r="K140" s="31" t="e">
        <f>#REF!</f>
        <v>#REF!</v>
      </c>
      <c r="L140" s="30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1"/>
    </row>
    <row r="141" spans="4:24" x14ac:dyDescent="0.2">
      <c r="D141" t="s">
        <v>305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30" t="e">
        <f>#REF!</f>
        <v>#REF!</v>
      </c>
      <c r="K141" s="31" t="e">
        <f>#REF!</f>
        <v>#REF!</v>
      </c>
      <c r="L141" s="30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1"/>
    </row>
    <row r="142" spans="4:24" x14ac:dyDescent="0.2">
      <c r="D142" t="s">
        <v>305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30" t="e">
        <f>#REF!</f>
        <v>#REF!</v>
      </c>
      <c r="K142" s="31" t="e">
        <f>#REF!</f>
        <v>#REF!</v>
      </c>
      <c r="L142" s="30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1"/>
    </row>
    <row r="143" spans="4:24" x14ac:dyDescent="0.2">
      <c r="D143" t="s">
        <v>305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30" t="e">
        <f>#REF!</f>
        <v>#REF!</v>
      </c>
      <c r="K143" s="31" t="e">
        <f>#REF!</f>
        <v>#REF!</v>
      </c>
      <c r="L143" s="30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1"/>
    </row>
    <row r="144" spans="4:24" x14ac:dyDescent="0.2">
      <c r="D144" t="s">
        <v>305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30" t="e">
        <f>#REF!</f>
        <v>#REF!</v>
      </c>
      <c r="K144" s="31" t="e">
        <f>#REF!</f>
        <v>#REF!</v>
      </c>
      <c r="L144" s="30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1"/>
    </row>
    <row r="145" spans="4:24" x14ac:dyDescent="0.2">
      <c r="D145" t="s">
        <v>305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30" t="e">
        <f>#REF!</f>
        <v>#REF!</v>
      </c>
      <c r="K145" s="31" t="e">
        <f>#REF!</f>
        <v>#REF!</v>
      </c>
      <c r="L145" s="30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1"/>
    </row>
    <row r="146" spans="4:24" x14ac:dyDescent="0.2">
      <c r="D146" t="s">
        <v>305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30" t="e">
        <f>#REF!</f>
        <v>#REF!</v>
      </c>
      <c r="K146" s="31" t="e">
        <f>#REF!</f>
        <v>#REF!</v>
      </c>
      <c r="L146" s="30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1"/>
    </row>
    <row r="147" spans="4:24" x14ac:dyDescent="0.2">
      <c r="D147" t="s">
        <v>305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30" t="e">
        <f>#REF!</f>
        <v>#REF!</v>
      </c>
      <c r="K147" s="31" t="e">
        <f>#REF!</f>
        <v>#REF!</v>
      </c>
      <c r="L147" s="30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1"/>
    </row>
    <row r="148" spans="4:24" x14ac:dyDescent="0.2">
      <c r="D148" t="s">
        <v>305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30" t="e">
        <f>#REF!</f>
        <v>#REF!</v>
      </c>
      <c r="K148" s="31" t="e">
        <f>#REF!</f>
        <v>#REF!</v>
      </c>
      <c r="L148" s="30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1"/>
    </row>
    <row r="149" spans="4:24" x14ac:dyDescent="0.2">
      <c r="D149" t="s">
        <v>305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30" t="e">
        <f>#REF!</f>
        <v>#REF!</v>
      </c>
      <c r="K149" s="31" t="e">
        <f>#REF!</f>
        <v>#REF!</v>
      </c>
      <c r="L149" s="30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1"/>
    </row>
    <row r="150" spans="4:24" x14ac:dyDescent="0.2">
      <c r="D150" t="s">
        <v>305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30" t="e">
        <f>#REF!</f>
        <v>#REF!</v>
      </c>
      <c r="K150" s="31" t="e">
        <f>#REF!</f>
        <v>#REF!</v>
      </c>
      <c r="L150" s="30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1"/>
    </row>
    <row r="151" spans="4:24" x14ac:dyDescent="0.2">
      <c r="D151" t="s">
        <v>305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30" t="e">
        <f>#REF!</f>
        <v>#REF!</v>
      </c>
      <c r="K151" s="31" t="e">
        <f>#REF!</f>
        <v>#REF!</v>
      </c>
      <c r="L151" s="30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1"/>
    </row>
    <row r="152" spans="4:24" x14ac:dyDescent="0.2">
      <c r="D152" t="s">
        <v>305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30" t="e">
        <f>#REF!</f>
        <v>#REF!</v>
      </c>
      <c r="K152" s="31" t="e">
        <f>#REF!</f>
        <v>#REF!</v>
      </c>
      <c r="L152" s="30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1"/>
    </row>
    <row r="153" spans="4:24" x14ac:dyDescent="0.2">
      <c r="D153" t="s">
        <v>305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30" t="e">
        <f>#REF!</f>
        <v>#REF!</v>
      </c>
      <c r="K153" s="31" t="e">
        <f>#REF!</f>
        <v>#REF!</v>
      </c>
      <c r="L153" s="30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1"/>
    </row>
    <row r="154" spans="4:24" x14ac:dyDescent="0.2">
      <c r="D154" t="s">
        <v>305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30" t="e">
        <f>#REF!</f>
        <v>#REF!</v>
      </c>
      <c r="K154" s="31" t="e">
        <f>#REF!</f>
        <v>#REF!</v>
      </c>
      <c r="L154" s="30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1"/>
    </row>
    <row r="155" spans="4:24" x14ac:dyDescent="0.2">
      <c r="D155" t="s">
        <v>305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30" t="e">
        <f>#REF!</f>
        <v>#REF!</v>
      </c>
      <c r="K155" s="31" t="e">
        <f>#REF!</f>
        <v>#REF!</v>
      </c>
      <c r="L155" s="30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1"/>
    </row>
    <row r="156" spans="4:24" x14ac:dyDescent="0.2">
      <c r="D156" t="s">
        <v>305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30" t="e">
        <f>#REF!</f>
        <v>#REF!</v>
      </c>
      <c r="K156" s="31" t="e">
        <f>#REF!</f>
        <v>#REF!</v>
      </c>
      <c r="L156" s="30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1"/>
    </row>
    <row r="157" spans="4:24" x14ac:dyDescent="0.2">
      <c r="D157" t="s">
        <v>305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30" t="e">
        <f>#REF!</f>
        <v>#REF!</v>
      </c>
      <c r="K157" s="31" t="e">
        <f>#REF!</f>
        <v>#REF!</v>
      </c>
      <c r="L157" s="30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1"/>
    </row>
    <row r="158" spans="4:24" x14ac:dyDescent="0.2">
      <c r="D158" t="s">
        <v>305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30" t="e">
        <f>#REF!</f>
        <v>#REF!</v>
      </c>
      <c r="K158" s="31" t="e">
        <f>#REF!</f>
        <v>#REF!</v>
      </c>
      <c r="L158" s="30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1"/>
    </row>
    <row r="159" spans="4:24" x14ac:dyDescent="0.2">
      <c r="D159" t="s">
        <v>305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30" t="e">
        <f>#REF!</f>
        <v>#REF!</v>
      </c>
      <c r="K159" s="31" t="e">
        <f>#REF!</f>
        <v>#REF!</v>
      </c>
      <c r="L159" s="30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1"/>
    </row>
    <row r="160" spans="4:24" x14ac:dyDescent="0.2">
      <c r="D160" t="s">
        <v>305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30" t="e">
        <f>#REF!</f>
        <v>#REF!</v>
      </c>
      <c r="K160" s="31" t="e">
        <f>#REF!</f>
        <v>#REF!</v>
      </c>
      <c r="L160" s="30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1"/>
    </row>
    <row r="161" spans="4:24" x14ac:dyDescent="0.2">
      <c r="D161" t="s">
        <v>305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30" t="e">
        <f>#REF!</f>
        <v>#REF!</v>
      </c>
      <c r="K161" s="31" t="e">
        <f>#REF!</f>
        <v>#REF!</v>
      </c>
      <c r="L161" s="30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1"/>
    </row>
    <row r="162" spans="4:24" x14ac:dyDescent="0.2">
      <c r="D162" t="s">
        <v>305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30" t="e">
        <f>#REF!</f>
        <v>#REF!</v>
      </c>
      <c r="K162" s="31" t="e">
        <f>#REF!</f>
        <v>#REF!</v>
      </c>
      <c r="L162" s="30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1"/>
    </row>
    <row r="163" spans="4:24" x14ac:dyDescent="0.2">
      <c r="D163" t="s">
        <v>305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30" t="e">
        <f>#REF!</f>
        <v>#REF!</v>
      </c>
      <c r="K163" s="31" t="e">
        <f>#REF!</f>
        <v>#REF!</v>
      </c>
      <c r="L163" s="30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1"/>
    </row>
    <row r="164" spans="4:24" x14ac:dyDescent="0.2">
      <c r="D164" t="s">
        <v>305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30" t="e">
        <f>#REF!</f>
        <v>#REF!</v>
      </c>
      <c r="K164" s="31" t="e">
        <f>#REF!</f>
        <v>#REF!</v>
      </c>
      <c r="L164" s="30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1"/>
    </row>
    <row r="165" spans="4:24" x14ac:dyDescent="0.2">
      <c r="D165" t="s">
        <v>305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30" t="e">
        <f>#REF!</f>
        <v>#REF!</v>
      </c>
      <c r="K165" s="31" t="e">
        <f>#REF!</f>
        <v>#REF!</v>
      </c>
      <c r="L165" s="30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1"/>
    </row>
    <row r="166" spans="4:24" x14ac:dyDescent="0.2">
      <c r="D166" t="s">
        <v>305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30" t="e">
        <f>#REF!</f>
        <v>#REF!</v>
      </c>
      <c r="K166" s="31" t="e">
        <f>#REF!</f>
        <v>#REF!</v>
      </c>
      <c r="L166" s="30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1"/>
    </row>
    <row r="167" spans="4:24" x14ac:dyDescent="0.2">
      <c r="D167" t="s">
        <v>305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30" t="e">
        <f>#REF!</f>
        <v>#REF!</v>
      </c>
      <c r="K167" s="31" t="e">
        <f>#REF!</f>
        <v>#REF!</v>
      </c>
      <c r="L167" s="30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1"/>
    </row>
    <row r="168" spans="4:24" x14ac:dyDescent="0.2">
      <c r="D168" t="s">
        <v>305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30" t="e">
        <f>#REF!</f>
        <v>#REF!</v>
      </c>
      <c r="K168" s="31" t="e">
        <f>#REF!</f>
        <v>#REF!</v>
      </c>
      <c r="L168" s="30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1"/>
    </row>
    <row r="169" spans="4:24" x14ac:dyDescent="0.2">
      <c r="D169" t="s">
        <v>305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30" t="e">
        <f>#REF!</f>
        <v>#REF!</v>
      </c>
      <c r="K169" s="31" t="e">
        <f>#REF!</f>
        <v>#REF!</v>
      </c>
      <c r="L169" s="30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1"/>
    </row>
    <row r="170" spans="4:24" x14ac:dyDescent="0.2">
      <c r="D170" t="s">
        <v>305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30" t="e">
        <f>#REF!</f>
        <v>#REF!</v>
      </c>
      <c r="K170" s="31" t="e">
        <f>#REF!</f>
        <v>#REF!</v>
      </c>
      <c r="L170" s="30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1"/>
    </row>
    <row r="171" spans="4:24" x14ac:dyDescent="0.2">
      <c r="D171" t="s">
        <v>305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30" t="e">
        <f>#REF!</f>
        <v>#REF!</v>
      </c>
      <c r="K171" s="31" t="e">
        <f>#REF!</f>
        <v>#REF!</v>
      </c>
      <c r="L171" s="30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1"/>
    </row>
    <row r="172" spans="4:24" x14ac:dyDescent="0.2">
      <c r="D172" t="s">
        <v>168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30" t="e">
        <f>#REF!</f>
        <v>#REF!</v>
      </c>
      <c r="K172" s="31" t="e">
        <f>#REF!</f>
        <v>#REF!</v>
      </c>
      <c r="L172" s="30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1"/>
    </row>
    <row r="173" spans="4:24" x14ac:dyDescent="0.2">
      <c r="D173" t="s">
        <v>168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30" t="e">
        <f>#REF!</f>
        <v>#REF!</v>
      </c>
      <c r="K173" s="31" t="e">
        <f>#REF!</f>
        <v>#REF!</v>
      </c>
      <c r="L173" s="30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1"/>
    </row>
    <row r="174" spans="4:24" x14ac:dyDescent="0.2">
      <c r="D174" t="s">
        <v>168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30" t="e">
        <f>#REF!</f>
        <v>#REF!</v>
      </c>
      <c r="K174" s="31" t="e">
        <f>#REF!</f>
        <v>#REF!</v>
      </c>
      <c r="L174" s="30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1"/>
    </row>
    <row r="175" spans="4:24" x14ac:dyDescent="0.2">
      <c r="D175" t="s">
        <v>168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30" t="e">
        <f>#REF!</f>
        <v>#REF!</v>
      </c>
      <c r="K175" s="31" t="e">
        <f>#REF!</f>
        <v>#REF!</v>
      </c>
      <c r="L175" s="30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1"/>
    </row>
    <row r="176" spans="4:24" x14ac:dyDescent="0.2">
      <c r="D176" t="s">
        <v>168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30" t="e">
        <f>#REF!</f>
        <v>#REF!</v>
      </c>
      <c r="K176" s="31" t="e">
        <f>#REF!</f>
        <v>#REF!</v>
      </c>
      <c r="L176" s="30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1"/>
    </row>
    <row r="177" spans="4:24" x14ac:dyDescent="0.2">
      <c r="D177" t="s">
        <v>168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30" t="e">
        <f>#REF!</f>
        <v>#REF!</v>
      </c>
      <c r="K177" s="31" t="e">
        <f>#REF!</f>
        <v>#REF!</v>
      </c>
      <c r="L177" s="30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1"/>
    </row>
    <row r="178" spans="4:24" x14ac:dyDescent="0.2">
      <c r="D178" t="s">
        <v>168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30" t="e">
        <f>#REF!</f>
        <v>#REF!</v>
      </c>
      <c r="K178" s="31" t="e">
        <f>#REF!</f>
        <v>#REF!</v>
      </c>
      <c r="L178" s="30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1"/>
    </row>
    <row r="179" spans="4:24" x14ac:dyDescent="0.2">
      <c r="D179" t="s">
        <v>168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30" t="e">
        <f>#REF!</f>
        <v>#REF!</v>
      </c>
      <c r="K179" s="31" t="e">
        <f>#REF!</f>
        <v>#REF!</v>
      </c>
      <c r="L179" s="30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1"/>
    </row>
    <row r="180" spans="4:24" x14ac:dyDescent="0.2">
      <c r="D180" t="s">
        <v>168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30" t="e">
        <f>#REF!</f>
        <v>#REF!</v>
      </c>
      <c r="K180" s="31" t="e">
        <f>#REF!</f>
        <v>#REF!</v>
      </c>
      <c r="L180" s="30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1"/>
    </row>
    <row r="181" spans="4:24" x14ac:dyDescent="0.2">
      <c r="D181" t="s">
        <v>168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30" t="e">
        <f>#REF!</f>
        <v>#REF!</v>
      </c>
      <c r="K181" s="31" t="e">
        <f>#REF!</f>
        <v>#REF!</v>
      </c>
      <c r="L181" s="30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1"/>
    </row>
    <row r="182" spans="4:24" x14ac:dyDescent="0.2">
      <c r="D182" t="s">
        <v>168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30" t="e">
        <f>#REF!</f>
        <v>#REF!</v>
      </c>
      <c r="K182" s="31" t="e">
        <f>#REF!</f>
        <v>#REF!</v>
      </c>
      <c r="L182" s="30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1"/>
    </row>
    <row r="183" spans="4:24" x14ac:dyDescent="0.2">
      <c r="D183" t="s">
        <v>168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30" t="e">
        <f>#REF!</f>
        <v>#REF!</v>
      </c>
      <c r="K183" s="31" t="e">
        <f>#REF!</f>
        <v>#REF!</v>
      </c>
      <c r="L183" s="30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1"/>
    </row>
    <row r="184" spans="4:24" x14ac:dyDescent="0.2">
      <c r="D184" t="s">
        <v>168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30" t="e">
        <f>#REF!</f>
        <v>#REF!</v>
      </c>
      <c r="K184" s="31" t="e">
        <f>#REF!</f>
        <v>#REF!</v>
      </c>
      <c r="L184" s="30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1"/>
    </row>
    <row r="185" spans="4:24" x14ac:dyDescent="0.2">
      <c r="D185" t="s">
        <v>168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30" t="e">
        <f>#REF!</f>
        <v>#REF!</v>
      </c>
      <c r="K185" s="31" t="e">
        <f>#REF!</f>
        <v>#REF!</v>
      </c>
      <c r="L185" s="30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1"/>
    </row>
    <row r="186" spans="4:24" x14ac:dyDescent="0.2">
      <c r="D186" t="s">
        <v>168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30" t="e">
        <f>#REF!</f>
        <v>#REF!</v>
      </c>
      <c r="K186" s="31" t="e">
        <f>#REF!</f>
        <v>#REF!</v>
      </c>
      <c r="L186" s="30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1"/>
    </row>
    <row r="187" spans="4:24" x14ac:dyDescent="0.2">
      <c r="D187" t="s">
        <v>168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30" t="e">
        <f>#REF!</f>
        <v>#REF!</v>
      </c>
      <c r="K187" s="31" t="e">
        <f>#REF!</f>
        <v>#REF!</v>
      </c>
      <c r="L187" s="30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1"/>
    </row>
    <row r="188" spans="4:24" x14ac:dyDescent="0.2">
      <c r="D188" t="s">
        <v>168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30" t="e">
        <f>#REF!</f>
        <v>#REF!</v>
      </c>
      <c r="K188" s="31" t="e">
        <f>#REF!</f>
        <v>#REF!</v>
      </c>
      <c r="L188" s="30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1"/>
    </row>
    <row r="189" spans="4:24" x14ac:dyDescent="0.2">
      <c r="D189" t="s">
        <v>168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30" t="e">
        <f>#REF!</f>
        <v>#REF!</v>
      </c>
      <c r="K189" s="31" t="e">
        <f>#REF!</f>
        <v>#REF!</v>
      </c>
      <c r="L189" s="30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1"/>
    </row>
    <row r="190" spans="4:24" x14ac:dyDescent="0.2">
      <c r="D190" t="s">
        <v>168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30" t="e">
        <f>#REF!</f>
        <v>#REF!</v>
      </c>
      <c r="K190" s="31" t="e">
        <f>#REF!</f>
        <v>#REF!</v>
      </c>
      <c r="L190" s="30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1"/>
    </row>
    <row r="191" spans="4:24" x14ac:dyDescent="0.2">
      <c r="D191" t="s">
        <v>168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30" t="e">
        <f>#REF!</f>
        <v>#REF!</v>
      </c>
      <c r="K191" s="31" t="e">
        <f>#REF!</f>
        <v>#REF!</v>
      </c>
      <c r="L191" s="30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1"/>
    </row>
    <row r="192" spans="4:24" x14ac:dyDescent="0.2">
      <c r="D192" t="s">
        <v>168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30" t="e">
        <f>#REF!</f>
        <v>#REF!</v>
      </c>
      <c r="K192" s="31" t="e">
        <f>#REF!</f>
        <v>#REF!</v>
      </c>
      <c r="L192" s="30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1"/>
    </row>
    <row r="193" spans="4:24" x14ac:dyDescent="0.2">
      <c r="D193" t="s">
        <v>168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30" t="e">
        <f>#REF!</f>
        <v>#REF!</v>
      </c>
      <c r="K193" s="31" t="e">
        <f>#REF!</f>
        <v>#REF!</v>
      </c>
      <c r="L193" s="30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1"/>
    </row>
    <row r="194" spans="4:24" x14ac:dyDescent="0.2">
      <c r="D194" t="s">
        <v>168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30" t="e">
        <f>#REF!</f>
        <v>#REF!</v>
      </c>
      <c r="K194" s="31" t="e">
        <f>#REF!</f>
        <v>#REF!</v>
      </c>
      <c r="L194" s="30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1"/>
    </row>
    <row r="195" spans="4:24" x14ac:dyDescent="0.2">
      <c r="D195" t="s">
        <v>168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30" t="e">
        <f>#REF!</f>
        <v>#REF!</v>
      </c>
      <c r="K195" s="31" t="e">
        <f>#REF!</f>
        <v>#REF!</v>
      </c>
      <c r="L195" s="30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1"/>
    </row>
    <row r="196" spans="4:24" x14ac:dyDescent="0.2">
      <c r="D196" t="s">
        <v>168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30" t="e">
        <f>#REF!</f>
        <v>#REF!</v>
      </c>
      <c r="K196" s="31" t="e">
        <f>#REF!</f>
        <v>#REF!</v>
      </c>
      <c r="L196" s="30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1"/>
    </row>
    <row r="197" spans="4:24" x14ac:dyDescent="0.2">
      <c r="D197" t="s">
        <v>168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30" t="e">
        <f>#REF!</f>
        <v>#REF!</v>
      </c>
      <c r="K197" s="31" t="e">
        <f>#REF!</f>
        <v>#REF!</v>
      </c>
      <c r="L197" s="30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1"/>
    </row>
    <row r="198" spans="4:24" x14ac:dyDescent="0.2">
      <c r="D198" t="s">
        <v>168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30" t="e">
        <f>#REF!</f>
        <v>#REF!</v>
      </c>
      <c r="K198" s="31" t="e">
        <f>#REF!</f>
        <v>#REF!</v>
      </c>
      <c r="L198" s="30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1"/>
    </row>
    <row r="199" spans="4:24" x14ac:dyDescent="0.2">
      <c r="D199" t="s">
        <v>168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30" t="e">
        <f>#REF!</f>
        <v>#REF!</v>
      </c>
      <c r="K199" s="31" t="e">
        <f>#REF!</f>
        <v>#REF!</v>
      </c>
      <c r="L199" s="30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1"/>
    </row>
    <row r="200" spans="4:24" x14ac:dyDescent="0.2">
      <c r="D200" t="s">
        <v>168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30" t="e">
        <f>#REF!</f>
        <v>#REF!</v>
      </c>
      <c r="K200" s="31" t="e">
        <f>#REF!</f>
        <v>#REF!</v>
      </c>
      <c r="L200" s="30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1"/>
    </row>
    <row r="201" spans="4:24" x14ac:dyDescent="0.2">
      <c r="D201" t="s">
        <v>168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30" t="e">
        <f>#REF!</f>
        <v>#REF!</v>
      </c>
      <c r="K201" s="31" t="e">
        <f>#REF!</f>
        <v>#REF!</v>
      </c>
      <c r="L201" s="30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1"/>
    </row>
    <row r="202" spans="4:24" x14ac:dyDescent="0.2">
      <c r="D202" t="s">
        <v>168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30" t="e">
        <f>#REF!</f>
        <v>#REF!</v>
      </c>
      <c r="K202" s="31" t="e">
        <f>#REF!</f>
        <v>#REF!</v>
      </c>
      <c r="L202" s="30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1"/>
    </row>
    <row r="203" spans="4:24" x14ac:dyDescent="0.2">
      <c r="D203" t="s">
        <v>168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30" t="e">
        <f>#REF!</f>
        <v>#REF!</v>
      </c>
      <c r="K203" s="31" t="e">
        <f>#REF!</f>
        <v>#REF!</v>
      </c>
      <c r="L203" s="30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1"/>
    </row>
    <row r="204" spans="4:24" x14ac:dyDescent="0.2">
      <c r="D204" t="s">
        <v>168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30" t="e">
        <f>#REF!</f>
        <v>#REF!</v>
      </c>
      <c r="K204" s="31" t="e">
        <f>#REF!</f>
        <v>#REF!</v>
      </c>
      <c r="L204" s="30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1"/>
    </row>
    <row r="205" spans="4:24" x14ac:dyDescent="0.2">
      <c r="D205" t="s">
        <v>168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30" t="e">
        <f>#REF!</f>
        <v>#REF!</v>
      </c>
      <c r="K205" s="31" t="e">
        <f>#REF!</f>
        <v>#REF!</v>
      </c>
      <c r="L205" s="30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1"/>
    </row>
    <row r="206" spans="4:24" x14ac:dyDescent="0.2">
      <c r="D206" t="s">
        <v>168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30" t="e">
        <f>#REF!</f>
        <v>#REF!</v>
      </c>
      <c r="K206" s="31" t="e">
        <f>#REF!</f>
        <v>#REF!</v>
      </c>
      <c r="L206" s="30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1"/>
    </row>
    <row r="207" spans="4:24" x14ac:dyDescent="0.2">
      <c r="D207" t="s">
        <v>168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30" t="e">
        <f>#REF!</f>
        <v>#REF!</v>
      </c>
      <c r="K207" s="31" t="e">
        <f>#REF!</f>
        <v>#REF!</v>
      </c>
      <c r="L207" s="30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1"/>
    </row>
    <row r="208" spans="4:24" x14ac:dyDescent="0.2">
      <c r="D208" t="s">
        <v>168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30" t="e">
        <f>#REF!</f>
        <v>#REF!</v>
      </c>
      <c r="K208" s="31" t="e">
        <f>#REF!</f>
        <v>#REF!</v>
      </c>
      <c r="L208" s="30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1"/>
    </row>
    <row r="209" spans="4:24" x14ac:dyDescent="0.2">
      <c r="D209" t="s">
        <v>168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30" t="e">
        <f>#REF!</f>
        <v>#REF!</v>
      </c>
      <c r="K209" s="31" t="e">
        <f>#REF!</f>
        <v>#REF!</v>
      </c>
      <c r="L209" s="30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1"/>
    </row>
    <row r="210" spans="4:24" x14ac:dyDescent="0.2">
      <c r="D210" t="s">
        <v>168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30" t="e">
        <f>#REF!</f>
        <v>#REF!</v>
      </c>
      <c r="K210" s="31" t="e">
        <f>#REF!</f>
        <v>#REF!</v>
      </c>
      <c r="L210" s="30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1"/>
    </row>
    <row r="211" spans="4:24" x14ac:dyDescent="0.2">
      <c r="D211" t="s">
        <v>168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30" t="e">
        <f>#REF!</f>
        <v>#REF!</v>
      </c>
      <c r="K211" s="31" t="e">
        <f>#REF!</f>
        <v>#REF!</v>
      </c>
      <c r="L211" s="30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1"/>
    </row>
    <row r="212" spans="4:24" x14ac:dyDescent="0.2">
      <c r="D212" t="s">
        <v>168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30" t="e">
        <f>#REF!</f>
        <v>#REF!</v>
      </c>
      <c r="K212" s="31" t="e">
        <f>#REF!</f>
        <v>#REF!</v>
      </c>
      <c r="L212" s="30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1"/>
    </row>
    <row r="213" spans="4:24" x14ac:dyDescent="0.2">
      <c r="D213" t="s">
        <v>168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30" t="e">
        <f>#REF!</f>
        <v>#REF!</v>
      </c>
      <c r="K213" s="31" t="e">
        <f>#REF!</f>
        <v>#REF!</v>
      </c>
      <c r="L213" s="30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1"/>
    </row>
    <row r="214" spans="4:24" x14ac:dyDescent="0.2">
      <c r="D214" t="s">
        <v>168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30" t="e">
        <f>#REF!</f>
        <v>#REF!</v>
      </c>
      <c r="K214" s="31" t="e">
        <f>#REF!</f>
        <v>#REF!</v>
      </c>
      <c r="L214" s="30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1"/>
    </row>
    <row r="215" spans="4:24" x14ac:dyDescent="0.2">
      <c r="D215" t="s">
        <v>168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30" t="e">
        <f>#REF!</f>
        <v>#REF!</v>
      </c>
      <c r="K215" s="31" t="e">
        <f>#REF!</f>
        <v>#REF!</v>
      </c>
      <c r="L215" s="30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1"/>
    </row>
    <row r="216" spans="4:24" x14ac:dyDescent="0.2">
      <c r="D216" t="s">
        <v>168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30" t="e">
        <f>#REF!</f>
        <v>#REF!</v>
      </c>
      <c r="K216" s="31" t="e">
        <f>#REF!</f>
        <v>#REF!</v>
      </c>
      <c r="L216" s="30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1"/>
    </row>
    <row r="217" spans="4:24" x14ac:dyDescent="0.2">
      <c r="D217" t="s">
        <v>168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30" t="e">
        <f>#REF!</f>
        <v>#REF!</v>
      </c>
      <c r="K217" s="31" t="e">
        <f>#REF!</f>
        <v>#REF!</v>
      </c>
      <c r="L217" s="30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1"/>
    </row>
    <row r="218" spans="4:24" x14ac:dyDescent="0.2">
      <c r="D218" t="s">
        <v>168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30" t="e">
        <f>#REF!</f>
        <v>#REF!</v>
      </c>
      <c r="K218" s="31" t="e">
        <f>#REF!</f>
        <v>#REF!</v>
      </c>
      <c r="L218" s="30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1"/>
    </row>
    <row r="219" spans="4:24" x14ac:dyDescent="0.2">
      <c r="D219" t="s">
        <v>168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30" t="e">
        <f>#REF!</f>
        <v>#REF!</v>
      </c>
      <c r="K219" s="31" t="e">
        <f>#REF!</f>
        <v>#REF!</v>
      </c>
      <c r="L219" s="30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1"/>
    </row>
    <row r="220" spans="4:24" x14ac:dyDescent="0.2">
      <c r="D220" t="s">
        <v>168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30" t="e">
        <f>#REF!</f>
        <v>#REF!</v>
      </c>
      <c r="K220" s="31" t="e">
        <f>#REF!</f>
        <v>#REF!</v>
      </c>
      <c r="L220" s="30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1"/>
    </row>
    <row r="221" spans="4:24" x14ac:dyDescent="0.2">
      <c r="D221" t="s">
        <v>168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30" t="e">
        <f>#REF!</f>
        <v>#REF!</v>
      </c>
      <c r="K221" s="31" t="e">
        <f>#REF!</f>
        <v>#REF!</v>
      </c>
      <c r="L221" s="30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1"/>
    </row>
    <row r="222" spans="4:24" x14ac:dyDescent="0.2">
      <c r="D222" t="s">
        <v>168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30" t="e">
        <f>#REF!</f>
        <v>#REF!</v>
      </c>
      <c r="K222" s="31" t="e">
        <f>#REF!</f>
        <v>#REF!</v>
      </c>
      <c r="L222" s="30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1"/>
    </row>
    <row r="223" spans="4:24" x14ac:dyDescent="0.2">
      <c r="D223" t="s">
        <v>168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30" t="e">
        <f>#REF!</f>
        <v>#REF!</v>
      </c>
      <c r="K223" s="31" t="e">
        <f>#REF!</f>
        <v>#REF!</v>
      </c>
      <c r="L223" s="30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1"/>
    </row>
    <row r="224" spans="4:24" x14ac:dyDescent="0.2">
      <c r="D224" t="s">
        <v>168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30" t="e">
        <f>#REF!</f>
        <v>#REF!</v>
      </c>
      <c r="K224" s="31" t="e">
        <f>#REF!</f>
        <v>#REF!</v>
      </c>
      <c r="L224" s="30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1"/>
    </row>
    <row r="225" spans="4:24" x14ac:dyDescent="0.2">
      <c r="D225" t="s">
        <v>168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30" t="e">
        <f>#REF!</f>
        <v>#REF!</v>
      </c>
      <c r="K225" s="31" t="e">
        <f>#REF!</f>
        <v>#REF!</v>
      </c>
      <c r="L225" s="30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1"/>
    </row>
    <row r="226" spans="4:24" x14ac:dyDescent="0.2">
      <c r="D226" t="s">
        <v>168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30" t="e">
        <f>#REF!</f>
        <v>#REF!</v>
      </c>
      <c r="K226" s="31" t="e">
        <f>#REF!</f>
        <v>#REF!</v>
      </c>
      <c r="L226" s="30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1"/>
    </row>
    <row r="227" spans="4:24" x14ac:dyDescent="0.2">
      <c r="D227" t="s">
        <v>168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30" t="e">
        <f>#REF!</f>
        <v>#REF!</v>
      </c>
      <c r="K227" s="31" t="e">
        <f>#REF!</f>
        <v>#REF!</v>
      </c>
      <c r="L227" s="30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1"/>
    </row>
    <row r="228" spans="4:24" x14ac:dyDescent="0.2">
      <c r="D228" t="s">
        <v>168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30" t="e">
        <f>#REF!</f>
        <v>#REF!</v>
      </c>
      <c r="K228" s="31" t="e">
        <f>#REF!</f>
        <v>#REF!</v>
      </c>
      <c r="L228" s="30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1"/>
    </row>
    <row r="229" spans="4:24" x14ac:dyDescent="0.2">
      <c r="D229" t="s">
        <v>168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30" t="e">
        <f>#REF!</f>
        <v>#REF!</v>
      </c>
      <c r="K229" s="31" t="e">
        <f>#REF!</f>
        <v>#REF!</v>
      </c>
      <c r="L229" s="30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1"/>
    </row>
    <row r="230" spans="4:24" x14ac:dyDescent="0.2">
      <c r="D230" t="s">
        <v>168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30" t="e">
        <f>#REF!</f>
        <v>#REF!</v>
      </c>
      <c r="K230" s="31" t="e">
        <f>#REF!</f>
        <v>#REF!</v>
      </c>
      <c r="L230" s="30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1"/>
    </row>
    <row r="231" spans="4:24" x14ac:dyDescent="0.2">
      <c r="D231" t="s">
        <v>168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30" t="e">
        <f>#REF!</f>
        <v>#REF!</v>
      </c>
      <c r="K231" s="31" t="e">
        <f>#REF!</f>
        <v>#REF!</v>
      </c>
      <c r="L231" s="30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1"/>
    </row>
    <row r="232" spans="4:24" x14ac:dyDescent="0.2">
      <c r="D232" t="s">
        <v>168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30" t="e">
        <f>#REF!</f>
        <v>#REF!</v>
      </c>
      <c r="K232" s="31" t="e">
        <f>#REF!</f>
        <v>#REF!</v>
      </c>
      <c r="L232" s="30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1"/>
    </row>
    <row r="233" spans="4:24" x14ac:dyDescent="0.2">
      <c r="D233" t="s">
        <v>168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30" t="e">
        <f>#REF!</f>
        <v>#REF!</v>
      </c>
      <c r="K233" s="31" t="e">
        <f>#REF!</f>
        <v>#REF!</v>
      </c>
      <c r="L233" s="30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1"/>
    </row>
    <row r="234" spans="4:24" x14ac:dyDescent="0.2">
      <c r="D234" t="s">
        <v>168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30" t="e">
        <f>#REF!</f>
        <v>#REF!</v>
      </c>
      <c r="K234" s="31" t="e">
        <f>#REF!</f>
        <v>#REF!</v>
      </c>
      <c r="L234" s="30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1"/>
    </row>
    <row r="235" spans="4:24" x14ac:dyDescent="0.2">
      <c r="D235" t="s">
        <v>168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30" t="e">
        <f>#REF!</f>
        <v>#REF!</v>
      </c>
      <c r="K235" s="31" t="e">
        <f>#REF!</f>
        <v>#REF!</v>
      </c>
      <c r="L235" s="30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1"/>
    </row>
    <row r="236" spans="4:24" x14ac:dyDescent="0.2">
      <c r="D236" t="s">
        <v>168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30" t="e">
        <f>#REF!</f>
        <v>#REF!</v>
      </c>
      <c r="K236" s="31" t="e">
        <f>#REF!</f>
        <v>#REF!</v>
      </c>
      <c r="L236" s="30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1"/>
    </row>
    <row r="237" spans="4:24" x14ac:dyDescent="0.2">
      <c r="D237" t="s">
        <v>168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30" t="e">
        <f>#REF!</f>
        <v>#REF!</v>
      </c>
      <c r="K237" s="31" t="e">
        <f>#REF!</f>
        <v>#REF!</v>
      </c>
      <c r="L237" s="30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1"/>
    </row>
    <row r="238" spans="4:24" x14ac:dyDescent="0.2">
      <c r="D238" t="s">
        <v>168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30" t="e">
        <f>#REF!</f>
        <v>#REF!</v>
      </c>
      <c r="K238" s="31" t="e">
        <f>#REF!</f>
        <v>#REF!</v>
      </c>
      <c r="L238" s="30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1"/>
    </row>
    <row r="239" spans="4:24" x14ac:dyDescent="0.2">
      <c r="D239" t="s">
        <v>168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30" t="e">
        <f>#REF!</f>
        <v>#REF!</v>
      </c>
      <c r="K239" s="31" t="e">
        <f>#REF!</f>
        <v>#REF!</v>
      </c>
      <c r="L239" s="30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1"/>
    </row>
    <row r="240" spans="4:24" x14ac:dyDescent="0.2">
      <c r="D240" t="s">
        <v>168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30" t="e">
        <f>#REF!</f>
        <v>#REF!</v>
      </c>
      <c r="K240" s="31" t="e">
        <f>#REF!</f>
        <v>#REF!</v>
      </c>
      <c r="L240" s="30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1"/>
    </row>
    <row r="241" spans="4:24" x14ac:dyDescent="0.2">
      <c r="D241" t="s">
        <v>168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30" t="e">
        <f>#REF!</f>
        <v>#REF!</v>
      </c>
      <c r="K241" s="31" t="e">
        <f>#REF!</f>
        <v>#REF!</v>
      </c>
      <c r="L241" s="30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1"/>
    </row>
    <row r="242" spans="4:24" x14ac:dyDescent="0.2">
      <c r="D242" t="s">
        <v>168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30" t="e">
        <f>#REF!</f>
        <v>#REF!</v>
      </c>
      <c r="K242" s="31" t="e">
        <f>#REF!</f>
        <v>#REF!</v>
      </c>
      <c r="L242" s="30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1"/>
    </row>
    <row r="243" spans="4:24" x14ac:dyDescent="0.2">
      <c r="D243" t="s">
        <v>168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30" t="e">
        <f>#REF!</f>
        <v>#REF!</v>
      </c>
      <c r="K243" s="31" t="e">
        <f>#REF!</f>
        <v>#REF!</v>
      </c>
      <c r="L243" s="30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1"/>
    </row>
    <row r="244" spans="4:24" x14ac:dyDescent="0.2">
      <c r="D244" t="s">
        <v>168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30" t="e">
        <f>#REF!</f>
        <v>#REF!</v>
      </c>
      <c r="K244" s="31" t="e">
        <f>#REF!</f>
        <v>#REF!</v>
      </c>
      <c r="L244" s="30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1"/>
    </row>
    <row r="245" spans="4:24" x14ac:dyDescent="0.2">
      <c r="D245" t="s">
        <v>168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30" t="e">
        <f>#REF!</f>
        <v>#REF!</v>
      </c>
      <c r="K245" s="31" t="e">
        <f>#REF!</f>
        <v>#REF!</v>
      </c>
      <c r="L245" s="30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1"/>
    </row>
    <row r="246" spans="4:24" x14ac:dyDescent="0.2">
      <c r="D246" t="s">
        <v>168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30" t="e">
        <f>#REF!</f>
        <v>#REF!</v>
      </c>
      <c r="K246" s="31" t="e">
        <f>#REF!</f>
        <v>#REF!</v>
      </c>
      <c r="L246" s="30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1"/>
    </row>
    <row r="247" spans="4:24" x14ac:dyDescent="0.2">
      <c r="D247" t="s">
        <v>168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30" t="e">
        <f>#REF!</f>
        <v>#REF!</v>
      </c>
      <c r="K247" s="31" t="e">
        <f>#REF!</f>
        <v>#REF!</v>
      </c>
      <c r="L247" s="30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1"/>
    </row>
    <row r="248" spans="4:24" x14ac:dyDescent="0.2">
      <c r="D248" t="s">
        <v>168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30" t="e">
        <f>#REF!</f>
        <v>#REF!</v>
      </c>
      <c r="K248" s="31" t="e">
        <f>#REF!</f>
        <v>#REF!</v>
      </c>
      <c r="L248" s="30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1"/>
    </row>
    <row r="249" spans="4:24" x14ac:dyDescent="0.2">
      <c r="D249" t="s">
        <v>168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30" t="e">
        <f>#REF!</f>
        <v>#REF!</v>
      </c>
      <c r="K249" s="31" t="e">
        <f>#REF!</f>
        <v>#REF!</v>
      </c>
      <c r="L249" s="30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1"/>
    </row>
    <row r="250" spans="4:24" x14ac:dyDescent="0.2">
      <c r="D250" t="s">
        <v>168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30" t="e">
        <f>#REF!</f>
        <v>#REF!</v>
      </c>
      <c r="K250" s="31" t="e">
        <f>#REF!</f>
        <v>#REF!</v>
      </c>
      <c r="L250" s="30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1"/>
    </row>
    <row r="251" spans="4:24" x14ac:dyDescent="0.2">
      <c r="D251" t="s">
        <v>168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30" t="e">
        <f>#REF!</f>
        <v>#REF!</v>
      </c>
      <c r="K251" s="31" t="e">
        <f>#REF!</f>
        <v>#REF!</v>
      </c>
      <c r="L251" s="30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1"/>
    </row>
    <row r="252" spans="4:24" x14ac:dyDescent="0.2">
      <c r="D252" t="s">
        <v>168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30" t="e">
        <f>#REF!</f>
        <v>#REF!</v>
      </c>
      <c r="K252" s="31" t="e">
        <f>#REF!</f>
        <v>#REF!</v>
      </c>
      <c r="L252" s="30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1"/>
    </row>
    <row r="253" spans="4:24" x14ac:dyDescent="0.2">
      <c r="D253" t="s">
        <v>168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30" t="e">
        <f>#REF!</f>
        <v>#REF!</v>
      </c>
      <c r="K253" s="31" t="e">
        <f>#REF!</f>
        <v>#REF!</v>
      </c>
      <c r="L253" s="30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1"/>
    </row>
    <row r="254" spans="4:24" x14ac:dyDescent="0.2">
      <c r="D254" t="s">
        <v>168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30" t="e">
        <f>#REF!</f>
        <v>#REF!</v>
      </c>
      <c r="K254" s="31" t="e">
        <f>#REF!</f>
        <v>#REF!</v>
      </c>
      <c r="L254" s="30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1"/>
    </row>
    <row r="255" spans="4:24" x14ac:dyDescent="0.2">
      <c r="D255" t="s">
        <v>168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30" t="e">
        <f>#REF!</f>
        <v>#REF!</v>
      </c>
      <c r="K255" s="31" t="e">
        <f>#REF!</f>
        <v>#REF!</v>
      </c>
      <c r="L255" s="30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1"/>
    </row>
    <row r="256" spans="4:24" x14ac:dyDescent="0.2">
      <c r="D256" t="s">
        <v>168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30" t="e">
        <f>#REF!</f>
        <v>#REF!</v>
      </c>
      <c r="K256" s="31" t="e">
        <f>#REF!</f>
        <v>#REF!</v>
      </c>
      <c r="L256" s="30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1"/>
    </row>
    <row r="257" spans="4:24" x14ac:dyDescent="0.2">
      <c r="D257" t="s">
        <v>168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30" t="e">
        <f>#REF!</f>
        <v>#REF!</v>
      </c>
      <c r="K257" s="31" t="e">
        <f>#REF!</f>
        <v>#REF!</v>
      </c>
      <c r="L257" s="30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1"/>
    </row>
    <row r="258" spans="4:24" x14ac:dyDescent="0.2">
      <c r="D258" t="s">
        <v>168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30" t="e">
        <f>#REF!</f>
        <v>#REF!</v>
      </c>
      <c r="K258" s="31" t="e">
        <f>#REF!</f>
        <v>#REF!</v>
      </c>
      <c r="L258" s="30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1"/>
    </row>
    <row r="259" spans="4:24" x14ac:dyDescent="0.2">
      <c r="D259" t="s">
        <v>168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30" t="e">
        <f>#REF!</f>
        <v>#REF!</v>
      </c>
      <c r="K259" s="31" t="e">
        <f>#REF!</f>
        <v>#REF!</v>
      </c>
      <c r="L259" s="30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1"/>
    </row>
    <row r="260" spans="4:24" x14ac:dyDescent="0.2">
      <c r="D260" t="s">
        <v>168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30" t="e">
        <f>#REF!</f>
        <v>#REF!</v>
      </c>
      <c r="K260" s="31" t="e">
        <f>#REF!</f>
        <v>#REF!</v>
      </c>
      <c r="L260" s="30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1"/>
    </row>
    <row r="261" spans="4:24" x14ac:dyDescent="0.2">
      <c r="D261" t="s">
        <v>168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30" t="e">
        <f>#REF!</f>
        <v>#REF!</v>
      </c>
      <c r="K261" s="31" t="e">
        <f>#REF!</f>
        <v>#REF!</v>
      </c>
      <c r="L261" s="30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1"/>
    </row>
    <row r="262" spans="4:24" x14ac:dyDescent="0.2">
      <c r="D262" t="s">
        <v>168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30" t="e">
        <f>#REF!</f>
        <v>#REF!</v>
      </c>
      <c r="K262" s="31" t="e">
        <f>#REF!</f>
        <v>#REF!</v>
      </c>
      <c r="L262" s="30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1"/>
    </row>
    <row r="263" spans="4:24" x14ac:dyDescent="0.2">
      <c r="D263" t="s">
        <v>168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30" t="e">
        <f>#REF!</f>
        <v>#REF!</v>
      </c>
      <c r="K263" s="31" t="e">
        <f>#REF!</f>
        <v>#REF!</v>
      </c>
      <c r="L263" s="30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1"/>
    </row>
    <row r="264" spans="4:24" x14ac:dyDescent="0.2">
      <c r="D264" t="s">
        <v>168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30" t="e">
        <f>#REF!</f>
        <v>#REF!</v>
      </c>
      <c r="K264" s="31" t="e">
        <f>#REF!</f>
        <v>#REF!</v>
      </c>
      <c r="L264" s="30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1"/>
    </row>
    <row r="265" spans="4:24" x14ac:dyDescent="0.2">
      <c r="D265" t="s">
        <v>168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30" t="e">
        <f>#REF!</f>
        <v>#REF!</v>
      </c>
      <c r="K265" s="31" t="e">
        <f>#REF!</f>
        <v>#REF!</v>
      </c>
      <c r="L265" s="30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1"/>
    </row>
    <row r="266" spans="4:24" x14ac:dyDescent="0.2">
      <c r="D266" t="s">
        <v>168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30" t="e">
        <f>#REF!</f>
        <v>#REF!</v>
      </c>
      <c r="K266" s="31" t="e">
        <f>#REF!</f>
        <v>#REF!</v>
      </c>
      <c r="L266" s="30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1"/>
    </row>
    <row r="267" spans="4:24" x14ac:dyDescent="0.2">
      <c r="D267" t="s">
        <v>168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30" t="e">
        <f>#REF!</f>
        <v>#REF!</v>
      </c>
      <c r="K267" s="31" t="e">
        <f>#REF!</f>
        <v>#REF!</v>
      </c>
      <c r="L267" s="30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1"/>
    </row>
    <row r="268" spans="4:24" x14ac:dyDescent="0.2">
      <c r="D268" t="s">
        <v>168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30" t="e">
        <f>#REF!</f>
        <v>#REF!</v>
      </c>
      <c r="K268" s="31" t="e">
        <f>#REF!</f>
        <v>#REF!</v>
      </c>
      <c r="L268" s="30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1"/>
    </row>
    <row r="269" spans="4:24" x14ac:dyDescent="0.2">
      <c r="D269" t="s">
        <v>168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30" t="e">
        <f>#REF!</f>
        <v>#REF!</v>
      </c>
      <c r="K269" s="31" t="e">
        <f>#REF!</f>
        <v>#REF!</v>
      </c>
      <c r="L269" s="30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1"/>
    </row>
    <row r="270" spans="4:24" x14ac:dyDescent="0.2">
      <c r="D270" t="s">
        <v>168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30" t="e">
        <f>#REF!</f>
        <v>#REF!</v>
      </c>
      <c r="K270" s="31" t="e">
        <f>#REF!</f>
        <v>#REF!</v>
      </c>
      <c r="L270" s="30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1"/>
    </row>
    <row r="271" spans="4:24" x14ac:dyDescent="0.2">
      <c r="D271" t="s">
        <v>168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30" t="e">
        <f>#REF!</f>
        <v>#REF!</v>
      </c>
      <c r="K271" s="31" t="e">
        <f>#REF!</f>
        <v>#REF!</v>
      </c>
      <c r="L271" s="30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1"/>
    </row>
    <row r="272" spans="4:24" x14ac:dyDescent="0.2">
      <c r="D272" t="s">
        <v>168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30" t="e">
        <f>#REF!</f>
        <v>#REF!</v>
      </c>
      <c r="K272" s="31" t="e">
        <f>#REF!</f>
        <v>#REF!</v>
      </c>
      <c r="L272" s="30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1"/>
    </row>
    <row r="273" spans="4:24" x14ac:dyDescent="0.2">
      <c r="D273" t="s">
        <v>168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30" t="e">
        <f>#REF!</f>
        <v>#REF!</v>
      </c>
      <c r="K273" s="31" t="e">
        <f>#REF!</f>
        <v>#REF!</v>
      </c>
      <c r="L273" s="30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1"/>
    </row>
    <row r="274" spans="4:24" x14ac:dyDescent="0.2">
      <c r="D274" t="s">
        <v>168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30" t="e">
        <f>#REF!</f>
        <v>#REF!</v>
      </c>
      <c r="K274" s="31" t="e">
        <f>#REF!</f>
        <v>#REF!</v>
      </c>
      <c r="L274" s="30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1"/>
    </row>
    <row r="275" spans="4:24" x14ac:dyDescent="0.2">
      <c r="D275" t="s">
        <v>168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30" t="e">
        <f>#REF!</f>
        <v>#REF!</v>
      </c>
      <c r="K275" s="31" t="e">
        <f>#REF!</f>
        <v>#REF!</v>
      </c>
      <c r="L275" s="30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1"/>
    </row>
    <row r="276" spans="4:24" x14ac:dyDescent="0.2">
      <c r="D276" t="s">
        <v>168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30" t="e">
        <f>#REF!</f>
        <v>#REF!</v>
      </c>
      <c r="K276" s="31" t="e">
        <f>#REF!</f>
        <v>#REF!</v>
      </c>
      <c r="L276" s="30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1"/>
    </row>
    <row r="277" spans="4:24" x14ac:dyDescent="0.2">
      <c r="D277" t="s">
        <v>168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30" t="e">
        <f>#REF!</f>
        <v>#REF!</v>
      </c>
      <c r="K277" s="31" t="e">
        <f>#REF!</f>
        <v>#REF!</v>
      </c>
      <c r="L277" s="30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1"/>
    </row>
    <row r="278" spans="4:24" x14ac:dyDescent="0.2">
      <c r="D278" t="s">
        <v>168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30" t="e">
        <f>#REF!</f>
        <v>#REF!</v>
      </c>
      <c r="K278" s="31" t="e">
        <f>#REF!</f>
        <v>#REF!</v>
      </c>
      <c r="L278" s="30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1"/>
    </row>
    <row r="279" spans="4:24" x14ac:dyDescent="0.2">
      <c r="D279" t="s">
        <v>168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30" t="e">
        <f>#REF!</f>
        <v>#REF!</v>
      </c>
      <c r="K279" s="31" t="e">
        <f>#REF!</f>
        <v>#REF!</v>
      </c>
      <c r="L279" s="30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1"/>
    </row>
    <row r="280" spans="4:24" x14ac:dyDescent="0.2">
      <c r="D280" t="s">
        <v>168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30" t="e">
        <f>#REF!</f>
        <v>#REF!</v>
      </c>
      <c r="K280" s="31" t="e">
        <f>#REF!</f>
        <v>#REF!</v>
      </c>
      <c r="L280" s="30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1"/>
    </row>
    <row r="281" spans="4:24" x14ac:dyDescent="0.2">
      <c r="D281" t="s">
        <v>168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30" t="e">
        <f>#REF!</f>
        <v>#REF!</v>
      </c>
      <c r="K281" s="31" t="e">
        <f>#REF!</f>
        <v>#REF!</v>
      </c>
      <c r="L281" s="30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1"/>
    </row>
    <row r="282" spans="4:24" x14ac:dyDescent="0.2">
      <c r="D282" t="s">
        <v>168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30" t="e">
        <f>#REF!</f>
        <v>#REF!</v>
      </c>
      <c r="K282" s="31" t="e">
        <f>#REF!</f>
        <v>#REF!</v>
      </c>
      <c r="L282" s="30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1"/>
    </row>
    <row r="283" spans="4:24" x14ac:dyDescent="0.2">
      <c r="D283" t="s">
        <v>168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30" t="e">
        <f>#REF!</f>
        <v>#REF!</v>
      </c>
      <c r="K283" s="31" t="e">
        <f>#REF!</f>
        <v>#REF!</v>
      </c>
      <c r="L283" s="30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1"/>
    </row>
    <row r="284" spans="4:24" x14ac:dyDescent="0.2">
      <c r="D284" t="s">
        <v>168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30" t="e">
        <f>#REF!</f>
        <v>#REF!</v>
      </c>
      <c r="K284" s="31" t="e">
        <f>#REF!</f>
        <v>#REF!</v>
      </c>
      <c r="L284" s="30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1"/>
    </row>
    <row r="285" spans="4:24" x14ac:dyDescent="0.2">
      <c r="D285" t="s">
        <v>168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30" t="e">
        <f>#REF!</f>
        <v>#REF!</v>
      </c>
      <c r="K285" s="31" t="e">
        <f>#REF!</f>
        <v>#REF!</v>
      </c>
      <c r="L285" s="30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1"/>
    </row>
    <row r="286" spans="4:24" x14ac:dyDescent="0.2">
      <c r="D286" t="s">
        <v>168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30" t="e">
        <f>#REF!</f>
        <v>#REF!</v>
      </c>
      <c r="K286" s="31" t="e">
        <f>#REF!</f>
        <v>#REF!</v>
      </c>
      <c r="L286" s="30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1"/>
    </row>
    <row r="287" spans="4:24" x14ac:dyDescent="0.2">
      <c r="D287" t="s">
        <v>168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30" t="e">
        <f>#REF!</f>
        <v>#REF!</v>
      </c>
      <c r="K287" s="31" t="e">
        <f>#REF!</f>
        <v>#REF!</v>
      </c>
      <c r="L287" s="30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1"/>
    </row>
    <row r="288" spans="4:24" x14ac:dyDescent="0.2">
      <c r="D288" t="s">
        <v>168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30" t="e">
        <f>#REF!</f>
        <v>#REF!</v>
      </c>
      <c r="K288" s="31" t="e">
        <f>#REF!</f>
        <v>#REF!</v>
      </c>
      <c r="L288" s="30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1"/>
    </row>
    <row r="289" spans="4:24" x14ac:dyDescent="0.2">
      <c r="D289" t="s">
        <v>168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30" t="e">
        <f>#REF!</f>
        <v>#REF!</v>
      </c>
      <c r="K289" s="31" t="e">
        <f>#REF!</f>
        <v>#REF!</v>
      </c>
      <c r="L289" s="30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1"/>
    </row>
    <row r="290" spans="4:24" x14ac:dyDescent="0.2">
      <c r="D290" t="s">
        <v>168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30" t="e">
        <f>#REF!</f>
        <v>#REF!</v>
      </c>
      <c r="K290" s="31" t="e">
        <f>#REF!</f>
        <v>#REF!</v>
      </c>
      <c r="L290" s="30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1"/>
    </row>
    <row r="291" spans="4:24" x14ac:dyDescent="0.2">
      <c r="D291" t="s">
        <v>168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30" t="e">
        <f>#REF!</f>
        <v>#REF!</v>
      </c>
      <c r="K291" s="31" t="e">
        <f>#REF!</f>
        <v>#REF!</v>
      </c>
      <c r="L291" s="30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1"/>
    </row>
    <row r="292" spans="4:24" x14ac:dyDescent="0.2">
      <c r="D292" t="s">
        <v>168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30" t="e">
        <f>#REF!</f>
        <v>#REF!</v>
      </c>
      <c r="K292" s="31" t="e">
        <f>#REF!</f>
        <v>#REF!</v>
      </c>
      <c r="L292" s="30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1"/>
    </row>
    <row r="293" spans="4:24" x14ac:dyDescent="0.2">
      <c r="D293" t="s">
        <v>168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30" t="e">
        <f>#REF!</f>
        <v>#REF!</v>
      </c>
      <c r="K293" s="31" t="e">
        <f>#REF!</f>
        <v>#REF!</v>
      </c>
      <c r="L293" s="30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1"/>
    </row>
    <row r="294" spans="4:24" x14ac:dyDescent="0.2">
      <c r="D294" t="s">
        <v>168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30" t="e">
        <f>#REF!</f>
        <v>#REF!</v>
      </c>
      <c r="K294" s="31" t="e">
        <f>#REF!</f>
        <v>#REF!</v>
      </c>
      <c r="L294" s="30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1"/>
    </row>
    <row r="295" spans="4:24" x14ac:dyDescent="0.2">
      <c r="D295" t="s">
        <v>168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30" t="e">
        <f>#REF!</f>
        <v>#REF!</v>
      </c>
      <c r="K295" s="31" t="e">
        <f>#REF!</f>
        <v>#REF!</v>
      </c>
      <c r="L295" s="30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1"/>
    </row>
    <row r="296" spans="4:24" x14ac:dyDescent="0.2">
      <c r="D296" t="s">
        <v>168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30" t="e">
        <f>#REF!</f>
        <v>#REF!</v>
      </c>
      <c r="K296" s="31" t="e">
        <f>#REF!</f>
        <v>#REF!</v>
      </c>
      <c r="L296" s="30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1"/>
    </row>
    <row r="297" spans="4:24" x14ac:dyDescent="0.2">
      <c r="D297" t="s">
        <v>168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30" t="e">
        <f>#REF!</f>
        <v>#REF!</v>
      </c>
      <c r="K297" s="31" t="e">
        <f>#REF!</f>
        <v>#REF!</v>
      </c>
      <c r="L297" s="30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1"/>
    </row>
    <row r="298" spans="4:24" x14ac:dyDescent="0.2">
      <c r="D298" t="s">
        <v>168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30" t="e">
        <f>#REF!</f>
        <v>#REF!</v>
      </c>
      <c r="K298" s="31" t="e">
        <f>#REF!</f>
        <v>#REF!</v>
      </c>
      <c r="L298" s="30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1"/>
    </row>
    <row r="299" spans="4:24" x14ac:dyDescent="0.2">
      <c r="D299" t="s">
        <v>168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30" t="e">
        <f>#REF!</f>
        <v>#REF!</v>
      </c>
      <c r="K299" s="31" t="e">
        <f>#REF!</f>
        <v>#REF!</v>
      </c>
      <c r="L299" s="30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1"/>
    </row>
    <row r="300" spans="4:24" x14ac:dyDescent="0.2">
      <c r="D300" t="s">
        <v>168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30" t="e">
        <f>#REF!</f>
        <v>#REF!</v>
      </c>
      <c r="K300" s="31" t="e">
        <f>#REF!</f>
        <v>#REF!</v>
      </c>
      <c r="L300" s="30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1"/>
    </row>
    <row r="301" spans="4:24" x14ac:dyDescent="0.2">
      <c r="D301" t="s">
        <v>168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30" t="e">
        <f>#REF!</f>
        <v>#REF!</v>
      </c>
      <c r="K301" s="31" t="e">
        <f>#REF!</f>
        <v>#REF!</v>
      </c>
      <c r="L301" s="30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1"/>
    </row>
    <row r="302" spans="4:24" x14ac:dyDescent="0.2">
      <c r="D302" t="s">
        <v>168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30" t="e">
        <f>#REF!</f>
        <v>#REF!</v>
      </c>
      <c r="K302" s="31" t="e">
        <f>#REF!</f>
        <v>#REF!</v>
      </c>
      <c r="L302" s="30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1"/>
    </row>
    <row r="303" spans="4:24" x14ac:dyDescent="0.2">
      <c r="D303" t="s">
        <v>168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30" t="e">
        <f>#REF!</f>
        <v>#REF!</v>
      </c>
      <c r="K303" s="31" t="e">
        <f>#REF!</f>
        <v>#REF!</v>
      </c>
      <c r="L303" s="30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1"/>
    </row>
    <row r="304" spans="4:24" x14ac:dyDescent="0.2">
      <c r="D304" t="s">
        <v>169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30" t="e">
        <f>#REF!</f>
        <v>#REF!</v>
      </c>
      <c r="K304" s="31" t="e">
        <f>#REF!</f>
        <v>#REF!</v>
      </c>
      <c r="L304" s="30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1"/>
    </row>
    <row r="305" spans="4:24" x14ac:dyDescent="0.2">
      <c r="D305" t="s">
        <v>169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30" t="e">
        <f>#REF!</f>
        <v>#REF!</v>
      </c>
      <c r="K305" s="31" t="e">
        <f>#REF!</f>
        <v>#REF!</v>
      </c>
      <c r="L305" s="30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1"/>
    </row>
    <row r="306" spans="4:24" x14ac:dyDescent="0.2">
      <c r="D306" t="s">
        <v>169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30" t="e">
        <f>#REF!</f>
        <v>#REF!</v>
      </c>
      <c r="K306" s="31" t="e">
        <f>#REF!</f>
        <v>#REF!</v>
      </c>
      <c r="L306" s="30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1"/>
    </row>
    <row r="307" spans="4:24" x14ac:dyDescent="0.2">
      <c r="D307" t="s">
        <v>169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30" t="e">
        <f>#REF!</f>
        <v>#REF!</v>
      </c>
      <c r="K307" s="31" t="e">
        <f>#REF!</f>
        <v>#REF!</v>
      </c>
      <c r="L307" s="30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1"/>
    </row>
    <row r="308" spans="4:24" x14ac:dyDescent="0.2">
      <c r="D308" t="s">
        <v>169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30" t="e">
        <f>#REF!</f>
        <v>#REF!</v>
      </c>
      <c r="K308" s="31" t="e">
        <f>#REF!</f>
        <v>#REF!</v>
      </c>
      <c r="L308" s="30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1"/>
    </row>
    <row r="309" spans="4:24" x14ac:dyDescent="0.2">
      <c r="D309" t="s">
        <v>169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30" t="e">
        <f>#REF!</f>
        <v>#REF!</v>
      </c>
      <c r="K309" s="31" t="e">
        <f>#REF!</f>
        <v>#REF!</v>
      </c>
      <c r="L309" s="30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1"/>
    </row>
    <row r="310" spans="4:24" x14ac:dyDescent="0.2">
      <c r="D310" t="s">
        <v>169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30" t="e">
        <f>#REF!</f>
        <v>#REF!</v>
      </c>
      <c r="K310" s="31" t="e">
        <f>#REF!</f>
        <v>#REF!</v>
      </c>
      <c r="L310" s="30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1"/>
    </row>
    <row r="311" spans="4:24" x14ac:dyDescent="0.2">
      <c r="D311" t="s">
        <v>169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30" t="e">
        <f>#REF!</f>
        <v>#REF!</v>
      </c>
      <c r="K311" s="31" t="e">
        <f>#REF!</f>
        <v>#REF!</v>
      </c>
      <c r="L311" s="30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1"/>
    </row>
    <row r="312" spans="4:24" x14ac:dyDescent="0.2">
      <c r="D312" t="s">
        <v>169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30" t="e">
        <f>#REF!</f>
        <v>#REF!</v>
      </c>
      <c r="K312" s="31" t="e">
        <f>#REF!</f>
        <v>#REF!</v>
      </c>
      <c r="L312" s="30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1"/>
    </row>
    <row r="313" spans="4:24" x14ac:dyDescent="0.2">
      <c r="D313" t="s">
        <v>169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30" t="e">
        <f>#REF!</f>
        <v>#REF!</v>
      </c>
      <c r="K313" s="31" t="e">
        <f>#REF!</f>
        <v>#REF!</v>
      </c>
      <c r="L313" s="30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1"/>
    </row>
    <row r="314" spans="4:24" x14ac:dyDescent="0.2">
      <c r="D314" t="s">
        <v>169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30" t="e">
        <f>#REF!</f>
        <v>#REF!</v>
      </c>
      <c r="K314" s="31" t="e">
        <f>#REF!</f>
        <v>#REF!</v>
      </c>
      <c r="L314" s="30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1"/>
    </row>
    <row r="315" spans="4:24" x14ac:dyDescent="0.2">
      <c r="D315" t="s">
        <v>169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30" t="e">
        <f>#REF!</f>
        <v>#REF!</v>
      </c>
      <c r="K315" s="31" t="e">
        <f>#REF!</f>
        <v>#REF!</v>
      </c>
      <c r="L315" s="30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1"/>
    </row>
    <row r="316" spans="4:24" x14ac:dyDescent="0.2">
      <c r="D316" t="s">
        <v>169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30" t="e">
        <f>#REF!</f>
        <v>#REF!</v>
      </c>
      <c r="K316" s="31" t="e">
        <f>#REF!</f>
        <v>#REF!</v>
      </c>
      <c r="L316" s="30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1"/>
    </row>
    <row r="317" spans="4:24" x14ac:dyDescent="0.2">
      <c r="D317" t="s">
        <v>169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30" t="e">
        <f>#REF!</f>
        <v>#REF!</v>
      </c>
      <c r="K317" s="31" t="e">
        <f>#REF!</f>
        <v>#REF!</v>
      </c>
      <c r="L317" s="30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1"/>
    </row>
    <row r="318" spans="4:24" x14ac:dyDescent="0.2">
      <c r="D318" t="s">
        <v>169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30" t="e">
        <f>#REF!</f>
        <v>#REF!</v>
      </c>
      <c r="K318" s="31" t="e">
        <f>#REF!</f>
        <v>#REF!</v>
      </c>
      <c r="L318" s="30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1"/>
    </row>
    <row r="319" spans="4:24" x14ac:dyDescent="0.2">
      <c r="D319" t="s">
        <v>169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30" t="e">
        <f>#REF!</f>
        <v>#REF!</v>
      </c>
      <c r="K319" s="31" t="e">
        <f>#REF!</f>
        <v>#REF!</v>
      </c>
      <c r="L319" s="30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1"/>
    </row>
    <row r="320" spans="4:24" x14ac:dyDescent="0.2">
      <c r="D320" t="s">
        <v>169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30" t="e">
        <f>#REF!</f>
        <v>#REF!</v>
      </c>
      <c r="K320" s="31" t="e">
        <f>#REF!</f>
        <v>#REF!</v>
      </c>
      <c r="L320" s="30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1"/>
    </row>
    <row r="321" spans="4:24" x14ac:dyDescent="0.2">
      <c r="D321" t="s">
        <v>169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30" t="e">
        <f>#REF!</f>
        <v>#REF!</v>
      </c>
      <c r="K321" s="31" t="e">
        <f>#REF!</f>
        <v>#REF!</v>
      </c>
      <c r="L321" s="30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1"/>
    </row>
    <row r="322" spans="4:24" x14ac:dyDescent="0.2">
      <c r="D322" t="s">
        <v>169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30" t="e">
        <f>#REF!</f>
        <v>#REF!</v>
      </c>
      <c r="K322" s="31" t="e">
        <f>#REF!</f>
        <v>#REF!</v>
      </c>
      <c r="L322" s="30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1"/>
    </row>
    <row r="323" spans="4:24" x14ac:dyDescent="0.2">
      <c r="D323" t="s">
        <v>169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30" t="e">
        <f>#REF!</f>
        <v>#REF!</v>
      </c>
      <c r="K323" s="31" t="e">
        <f>#REF!</f>
        <v>#REF!</v>
      </c>
      <c r="L323" s="30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1"/>
    </row>
    <row r="324" spans="4:24" x14ac:dyDescent="0.2">
      <c r="D324" t="s">
        <v>169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30" t="e">
        <f>#REF!</f>
        <v>#REF!</v>
      </c>
      <c r="K324" s="31" t="e">
        <f>#REF!</f>
        <v>#REF!</v>
      </c>
      <c r="L324" s="30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1"/>
    </row>
    <row r="325" spans="4:24" x14ac:dyDescent="0.2">
      <c r="D325" t="s">
        <v>169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30" t="e">
        <f>#REF!</f>
        <v>#REF!</v>
      </c>
      <c r="K325" s="31" t="e">
        <f>#REF!</f>
        <v>#REF!</v>
      </c>
      <c r="L325" s="30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1"/>
    </row>
    <row r="326" spans="4:24" x14ac:dyDescent="0.2">
      <c r="D326" t="s">
        <v>169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30" t="e">
        <f>#REF!</f>
        <v>#REF!</v>
      </c>
      <c r="K326" s="31" t="e">
        <f>#REF!</f>
        <v>#REF!</v>
      </c>
      <c r="L326" s="30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1"/>
    </row>
    <row r="327" spans="4:24" x14ac:dyDescent="0.2">
      <c r="D327" t="s">
        <v>169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30" t="e">
        <f>#REF!</f>
        <v>#REF!</v>
      </c>
      <c r="K327" s="31" t="e">
        <f>#REF!</f>
        <v>#REF!</v>
      </c>
      <c r="L327" s="30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1"/>
    </row>
    <row r="328" spans="4:24" x14ac:dyDescent="0.2">
      <c r="D328" t="s">
        <v>169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30" t="e">
        <f>#REF!</f>
        <v>#REF!</v>
      </c>
      <c r="K328" s="31" t="e">
        <f>#REF!</f>
        <v>#REF!</v>
      </c>
      <c r="L328" s="30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1"/>
    </row>
    <row r="329" spans="4:24" x14ac:dyDescent="0.2">
      <c r="D329" t="s">
        <v>169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30" t="e">
        <f>#REF!</f>
        <v>#REF!</v>
      </c>
      <c r="K329" s="31" t="e">
        <f>#REF!</f>
        <v>#REF!</v>
      </c>
      <c r="L329" s="30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1"/>
    </row>
    <row r="330" spans="4:24" x14ac:dyDescent="0.2">
      <c r="D330" t="s">
        <v>169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30" t="e">
        <f>#REF!</f>
        <v>#REF!</v>
      </c>
      <c r="K330" s="31" t="e">
        <f>#REF!</f>
        <v>#REF!</v>
      </c>
      <c r="L330" s="30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1"/>
    </row>
    <row r="331" spans="4:24" x14ac:dyDescent="0.2">
      <c r="D331" t="s">
        <v>169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30" t="e">
        <f>#REF!</f>
        <v>#REF!</v>
      </c>
      <c r="K331" s="31" t="e">
        <f>#REF!</f>
        <v>#REF!</v>
      </c>
      <c r="L331" s="30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1"/>
    </row>
    <row r="332" spans="4:24" x14ac:dyDescent="0.2">
      <c r="D332" t="s">
        <v>169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30" t="e">
        <f>#REF!</f>
        <v>#REF!</v>
      </c>
      <c r="K332" s="31" t="e">
        <f>#REF!</f>
        <v>#REF!</v>
      </c>
      <c r="L332" s="30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1"/>
    </row>
    <row r="333" spans="4:24" x14ac:dyDescent="0.2">
      <c r="D333" t="s">
        <v>169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30" t="e">
        <f>#REF!</f>
        <v>#REF!</v>
      </c>
      <c r="K333" s="31" t="e">
        <f>#REF!</f>
        <v>#REF!</v>
      </c>
      <c r="L333" s="30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1"/>
    </row>
    <row r="334" spans="4:24" x14ac:dyDescent="0.2">
      <c r="D334" t="s">
        <v>169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30" t="e">
        <f>#REF!</f>
        <v>#REF!</v>
      </c>
      <c r="K334" s="31" t="e">
        <f>#REF!</f>
        <v>#REF!</v>
      </c>
      <c r="L334" s="30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1"/>
    </row>
    <row r="335" spans="4:24" x14ac:dyDescent="0.2">
      <c r="D335" t="s">
        <v>169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30" t="e">
        <f>#REF!</f>
        <v>#REF!</v>
      </c>
      <c r="K335" s="31" t="e">
        <f>#REF!</f>
        <v>#REF!</v>
      </c>
      <c r="L335" s="30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1"/>
    </row>
    <row r="336" spans="4:24" x14ac:dyDescent="0.2">
      <c r="D336" t="s">
        <v>169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30" t="e">
        <f>#REF!</f>
        <v>#REF!</v>
      </c>
      <c r="K336" s="31" t="e">
        <f>#REF!</f>
        <v>#REF!</v>
      </c>
      <c r="L336" s="30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1"/>
    </row>
    <row r="337" spans="4:24" x14ac:dyDescent="0.2">
      <c r="D337" t="s">
        <v>169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30" t="e">
        <f>#REF!</f>
        <v>#REF!</v>
      </c>
      <c r="K337" s="31" t="e">
        <f>#REF!</f>
        <v>#REF!</v>
      </c>
      <c r="L337" s="30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1"/>
    </row>
    <row r="338" spans="4:24" x14ac:dyDescent="0.2">
      <c r="D338" t="s">
        <v>169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30" t="e">
        <f>#REF!</f>
        <v>#REF!</v>
      </c>
      <c r="K338" s="31" t="e">
        <f>#REF!</f>
        <v>#REF!</v>
      </c>
      <c r="L338" s="30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1"/>
    </row>
    <row r="339" spans="4:24" x14ac:dyDescent="0.2">
      <c r="D339" t="s">
        <v>169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30" t="e">
        <f>#REF!</f>
        <v>#REF!</v>
      </c>
      <c r="K339" s="31" t="e">
        <f>#REF!</f>
        <v>#REF!</v>
      </c>
      <c r="L339" s="30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1"/>
    </row>
    <row r="340" spans="4:24" x14ac:dyDescent="0.2">
      <c r="D340" t="s">
        <v>169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30" t="e">
        <f>#REF!</f>
        <v>#REF!</v>
      </c>
      <c r="K340" s="31" t="e">
        <f>#REF!</f>
        <v>#REF!</v>
      </c>
      <c r="L340" s="30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1"/>
    </row>
    <row r="341" spans="4:24" x14ac:dyDescent="0.2">
      <c r="D341" t="s">
        <v>169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30" t="e">
        <f>#REF!</f>
        <v>#REF!</v>
      </c>
      <c r="K341" s="31" t="e">
        <f>#REF!</f>
        <v>#REF!</v>
      </c>
      <c r="L341" s="30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1"/>
    </row>
    <row r="342" spans="4:24" x14ac:dyDescent="0.2">
      <c r="D342" t="s">
        <v>169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30" t="e">
        <f>#REF!</f>
        <v>#REF!</v>
      </c>
      <c r="K342" s="31" t="e">
        <f>#REF!</f>
        <v>#REF!</v>
      </c>
      <c r="L342" s="30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1"/>
    </row>
    <row r="343" spans="4:24" x14ac:dyDescent="0.2">
      <c r="D343" t="s">
        <v>169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30" t="e">
        <f>#REF!</f>
        <v>#REF!</v>
      </c>
      <c r="K343" s="31" t="e">
        <f>#REF!</f>
        <v>#REF!</v>
      </c>
      <c r="L343" s="30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1"/>
    </row>
    <row r="344" spans="4:24" x14ac:dyDescent="0.2">
      <c r="D344" t="s">
        <v>169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30" t="e">
        <f>#REF!</f>
        <v>#REF!</v>
      </c>
      <c r="K344" s="31" t="e">
        <f>#REF!</f>
        <v>#REF!</v>
      </c>
      <c r="L344" s="30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1"/>
    </row>
    <row r="345" spans="4:24" x14ac:dyDescent="0.2">
      <c r="D345" t="s">
        <v>169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30" t="e">
        <f>#REF!</f>
        <v>#REF!</v>
      </c>
      <c r="K345" s="31" t="e">
        <f>#REF!</f>
        <v>#REF!</v>
      </c>
      <c r="L345" s="30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1"/>
    </row>
    <row r="346" spans="4:24" x14ac:dyDescent="0.2">
      <c r="D346" t="s">
        <v>169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30" t="e">
        <f>#REF!</f>
        <v>#REF!</v>
      </c>
      <c r="K346" s="31" t="e">
        <f>#REF!</f>
        <v>#REF!</v>
      </c>
      <c r="L346" s="30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1"/>
    </row>
    <row r="347" spans="4:24" x14ac:dyDescent="0.2">
      <c r="D347" t="s">
        <v>169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30" t="e">
        <f>#REF!</f>
        <v>#REF!</v>
      </c>
      <c r="K347" s="31" t="e">
        <f>#REF!</f>
        <v>#REF!</v>
      </c>
      <c r="L347" s="30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1"/>
    </row>
    <row r="348" spans="4:24" x14ac:dyDescent="0.2">
      <c r="D348" t="s">
        <v>170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30" t="e">
        <f>#REF!</f>
        <v>#REF!</v>
      </c>
      <c r="K348" s="31" t="e">
        <f>#REF!</f>
        <v>#REF!</v>
      </c>
      <c r="L348" s="30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1"/>
    </row>
    <row r="349" spans="4:24" x14ac:dyDescent="0.2">
      <c r="D349" t="s">
        <v>170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30" t="e">
        <f>#REF!</f>
        <v>#REF!</v>
      </c>
      <c r="K349" s="31" t="e">
        <f>#REF!</f>
        <v>#REF!</v>
      </c>
      <c r="L349" s="30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1"/>
    </row>
    <row r="350" spans="4:24" x14ac:dyDescent="0.2">
      <c r="D350" t="s">
        <v>170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30" t="e">
        <f>#REF!</f>
        <v>#REF!</v>
      </c>
      <c r="K350" s="31" t="e">
        <f>#REF!</f>
        <v>#REF!</v>
      </c>
      <c r="L350" s="30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1"/>
    </row>
    <row r="351" spans="4:24" x14ac:dyDescent="0.2">
      <c r="D351" t="s">
        <v>170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30" t="e">
        <f>#REF!</f>
        <v>#REF!</v>
      </c>
      <c r="K351" s="31" t="e">
        <f>#REF!</f>
        <v>#REF!</v>
      </c>
      <c r="L351" s="30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1"/>
    </row>
    <row r="352" spans="4:24" x14ac:dyDescent="0.2">
      <c r="D352" t="s">
        <v>170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30" t="e">
        <f>#REF!</f>
        <v>#REF!</v>
      </c>
      <c r="K352" s="31" t="e">
        <f>#REF!</f>
        <v>#REF!</v>
      </c>
      <c r="L352" s="30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1"/>
    </row>
    <row r="353" spans="4:24" x14ac:dyDescent="0.2">
      <c r="D353" t="s">
        <v>170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30" t="e">
        <f>#REF!</f>
        <v>#REF!</v>
      </c>
      <c r="K353" s="31" t="e">
        <f>#REF!</f>
        <v>#REF!</v>
      </c>
      <c r="L353" s="30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1"/>
    </row>
    <row r="354" spans="4:24" x14ac:dyDescent="0.2">
      <c r="D354" t="s">
        <v>170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30" t="e">
        <f>#REF!</f>
        <v>#REF!</v>
      </c>
      <c r="K354" s="31" t="e">
        <f>#REF!</f>
        <v>#REF!</v>
      </c>
      <c r="L354" s="30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1"/>
    </row>
    <row r="355" spans="4:24" x14ac:dyDescent="0.2">
      <c r="D355" t="s">
        <v>170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30" t="e">
        <f>#REF!</f>
        <v>#REF!</v>
      </c>
      <c r="K355" s="31" t="e">
        <f>#REF!</f>
        <v>#REF!</v>
      </c>
      <c r="L355" s="30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1"/>
    </row>
    <row r="356" spans="4:24" x14ac:dyDescent="0.2">
      <c r="D356" t="s">
        <v>170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30" t="e">
        <f>#REF!</f>
        <v>#REF!</v>
      </c>
      <c r="K356" s="31" t="e">
        <f>#REF!</f>
        <v>#REF!</v>
      </c>
      <c r="L356" s="30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1"/>
    </row>
    <row r="357" spans="4:24" x14ac:dyDescent="0.2">
      <c r="D357" t="s">
        <v>170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30" t="e">
        <f>#REF!</f>
        <v>#REF!</v>
      </c>
      <c r="K357" s="31" t="e">
        <f>#REF!</f>
        <v>#REF!</v>
      </c>
      <c r="L357" s="30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1"/>
    </row>
    <row r="358" spans="4:24" x14ac:dyDescent="0.2">
      <c r="D358" t="s">
        <v>170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30" t="e">
        <f>#REF!</f>
        <v>#REF!</v>
      </c>
      <c r="K358" s="31" t="e">
        <f>#REF!</f>
        <v>#REF!</v>
      </c>
      <c r="L358" s="30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1"/>
    </row>
    <row r="359" spans="4:24" x14ac:dyDescent="0.2">
      <c r="D359" t="s">
        <v>170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30" t="e">
        <f>#REF!</f>
        <v>#REF!</v>
      </c>
      <c r="K359" s="31" t="e">
        <f>#REF!</f>
        <v>#REF!</v>
      </c>
      <c r="L359" s="30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1"/>
    </row>
    <row r="360" spans="4:24" x14ac:dyDescent="0.2">
      <c r="D360" t="s">
        <v>170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30" t="e">
        <f>#REF!</f>
        <v>#REF!</v>
      </c>
      <c r="K360" s="31" t="e">
        <f>#REF!</f>
        <v>#REF!</v>
      </c>
      <c r="L360" s="30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1"/>
    </row>
    <row r="361" spans="4:24" x14ac:dyDescent="0.2">
      <c r="D361" t="s">
        <v>170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30" t="e">
        <f>#REF!</f>
        <v>#REF!</v>
      </c>
      <c r="K361" s="31" t="e">
        <f>#REF!</f>
        <v>#REF!</v>
      </c>
      <c r="L361" s="30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1"/>
    </row>
    <row r="362" spans="4:24" x14ac:dyDescent="0.2">
      <c r="D362" t="s">
        <v>170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30" t="e">
        <f>#REF!</f>
        <v>#REF!</v>
      </c>
      <c r="K362" s="31" t="e">
        <f>#REF!</f>
        <v>#REF!</v>
      </c>
      <c r="L362" s="30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1"/>
    </row>
    <row r="363" spans="4:24" x14ac:dyDescent="0.2">
      <c r="D363" t="s">
        <v>170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30" t="e">
        <f>#REF!</f>
        <v>#REF!</v>
      </c>
      <c r="K363" s="31" t="e">
        <f>#REF!</f>
        <v>#REF!</v>
      </c>
      <c r="L363" s="30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1"/>
    </row>
    <row r="364" spans="4:24" x14ac:dyDescent="0.2">
      <c r="D364" t="s">
        <v>170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30" t="e">
        <f>#REF!</f>
        <v>#REF!</v>
      </c>
      <c r="K364" s="31" t="e">
        <f>#REF!</f>
        <v>#REF!</v>
      </c>
      <c r="L364" s="30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1"/>
    </row>
    <row r="365" spans="4:24" x14ac:dyDescent="0.2">
      <c r="D365" t="s">
        <v>170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30" t="e">
        <f>#REF!</f>
        <v>#REF!</v>
      </c>
      <c r="K365" s="31" t="e">
        <f>#REF!</f>
        <v>#REF!</v>
      </c>
      <c r="L365" s="30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1"/>
    </row>
    <row r="366" spans="4:24" x14ac:dyDescent="0.2">
      <c r="D366" t="s">
        <v>170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30" t="e">
        <f>#REF!</f>
        <v>#REF!</v>
      </c>
      <c r="K366" s="31" t="e">
        <f>#REF!</f>
        <v>#REF!</v>
      </c>
      <c r="L366" s="30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1"/>
    </row>
    <row r="367" spans="4:24" x14ac:dyDescent="0.2">
      <c r="D367" t="s">
        <v>170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30" t="e">
        <f>#REF!</f>
        <v>#REF!</v>
      </c>
      <c r="K367" s="31" t="e">
        <f>#REF!</f>
        <v>#REF!</v>
      </c>
      <c r="L367" s="30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1"/>
    </row>
    <row r="368" spans="4:24" x14ac:dyDescent="0.2">
      <c r="D368" t="s">
        <v>170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30" t="e">
        <f>#REF!</f>
        <v>#REF!</v>
      </c>
      <c r="K368" s="31" t="e">
        <f>#REF!</f>
        <v>#REF!</v>
      </c>
      <c r="L368" s="30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1"/>
    </row>
    <row r="369" spans="4:24" x14ac:dyDescent="0.2">
      <c r="D369" t="s">
        <v>170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30" t="e">
        <f>#REF!</f>
        <v>#REF!</v>
      </c>
      <c r="K369" s="31" t="e">
        <f>#REF!</f>
        <v>#REF!</v>
      </c>
      <c r="L369" s="30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1"/>
    </row>
    <row r="370" spans="4:24" x14ac:dyDescent="0.2">
      <c r="D370" t="s">
        <v>170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30" t="e">
        <f>#REF!</f>
        <v>#REF!</v>
      </c>
      <c r="K370" s="31" t="e">
        <f>#REF!</f>
        <v>#REF!</v>
      </c>
      <c r="L370" s="30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1"/>
    </row>
    <row r="371" spans="4:24" x14ac:dyDescent="0.2">
      <c r="D371" t="s">
        <v>170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30" t="e">
        <f>#REF!</f>
        <v>#REF!</v>
      </c>
      <c r="K371" s="31" t="e">
        <f>#REF!</f>
        <v>#REF!</v>
      </c>
      <c r="L371" s="30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1"/>
    </row>
    <row r="372" spans="4:24" x14ac:dyDescent="0.2">
      <c r="D372" t="s">
        <v>170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30" t="e">
        <f>#REF!</f>
        <v>#REF!</v>
      </c>
      <c r="K372" s="31" t="e">
        <f>#REF!</f>
        <v>#REF!</v>
      </c>
      <c r="L372" s="30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1"/>
    </row>
    <row r="373" spans="4:24" x14ac:dyDescent="0.2">
      <c r="D373" t="s">
        <v>170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30" t="e">
        <f>#REF!</f>
        <v>#REF!</v>
      </c>
      <c r="K373" s="31" t="e">
        <f>#REF!</f>
        <v>#REF!</v>
      </c>
      <c r="L373" s="30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1"/>
    </row>
    <row r="374" spans="4:24" x14ac:dyDescent="0.2">
      <c r="D374" t="s">
        <v>170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30" t="e">
        <f>#REF!</f>
        <v>#REF!</v>
      </c>
      <c r="K374" s="31" t="e">
        <f>#REF!</f>
        <v>#REF!</v>
      </c>
      <c r="L374" s="30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1"/>
    </row>
    <row r="375" spans="4:24" x14ac:dyDescent="0.2">
      <c r="D375" t="s">
        <v>170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30" t="e">
        <f>#REF!</f>
        <v>#REF!</v>
      </c>
      <c r="K375" s="31" t="e">
        <f>#REF!</f>
        <v>#REF!</v>
      </c>
      <c r="L375" s="30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1"/>
    </row>
    <row r="376" spans="4:24" x14ac:dyDescent="0.2">
      <c r="D376" t="s">
        <v>170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30" t="e">
        <f>#REF!</f>
        <v>#REF!</v>
      </c>
      <c r="K376" s="31" t="e">
        <f>#REF!</f>
        <v>#REF!</v>
      </c>
      <c r="L376" s="30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1"/>
    </row>
    <row r="377" spans="4:24" x14ac:dyDescent="0.2">
      <c r="D377" t="s">
        <v>170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30" t="e">
        <f>#REF!</f>
        <v>#REF!</v>
      </c>
      <c r="K377" s="31" t="e">
        <f>#REF!</f>
        <v>#REF!</v>
      </c>
      <c r="L377" s="30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1"/>
    </row>
    <row r="378" spans="4:24" x14ac:dyDescent="0.2">
      <c r="D378" t="s">
        <v>170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30" t="e">
        <f>#REF!</f>
        <v>#REF!</v>
      </c>
      <c r="K378" s="31" t="e">
        <f>#REF!</f>
        <v>#REF!</v>
      </c>
      <c r="L378" s="30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1"/>
    </row>
    <row r="379" spans="4:24" x14ac:dyDescent="0.2">
      <c r="D379" t="s">
        <v>170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30" t="e">
        <f>#REF!</f>
        <v>#REF!</v>
      </c>
      <c r="K379" s="31" t="e">
        <f>#REF!</f>
        <v>#REF!</v>
      </c>
      <c r="L379" s="30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1"/>
    </row>
    <row r="380" spans="4:24" x14ac:dyDescent="0.2">
      <c r="D380" t="s">
        <v>170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30" t="e">
        <f>#REF!</f>
        <v>#REF!</v>
      </c>
      <c r="K380" s="31" t="e">
        <f>#REF!</f>
        <v>#REF!</v>
      </c>
      <c r="L380" s="30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1"/>
    </row>
    <row r="381" spans="4:24" x14ac:dyDescent="0.2">
      <c r="D381" t="s">
        <v>170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30" t="e">
        <f>#REF!</f>
        <v>#REF!</v>
      </c>
      <c r="K381" s="31" t="e">
        <f>#REF!</f>
        <v>#REF!</v>
      </c>
      <c r="L381" s="30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1"/>
    </row>
    <row r="382" spans="4:24" x14ac:dyDescent="0.2">
      <c r="D382" t="s">
        <v>170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30" t="e">
        <f>#REF!</f>
        <v>#REF!</v>
      </c>
      <c r="K382" s="31" t="e">
        <f>#REF!</f>
        <v>#REF!</v>
      </c>
      <c r="L382" s="30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1"/>
    </row>
    <row r="383" spans="4:24" x14ac:dyDescent="0.2">
      <c r="D383" t="s">
        <v>170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30" t="e">
        <f>#REF!</f>
        <v>#REF!</v>
      </c>
      <c r="K383" s="31" t="e">
        <f>#REF!</f>
        <v>#REF!</v>
      </c>
      <c r="L383" s="30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1"/>
    </row>
    <row r="384" spans="4:24" x14ac:dyDescent="0.2">
      <c r="D384" t="s">
        <v>170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30" t="e">
        <f>#REF!</f>
        <v>#REF!</v>
      </c>
      <c r="K384" s="31" t="e">
        <f>#REF!</f>
        <v>#REF!</v>
      </c>
      <c r="L384" s="30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1"/>
    </row>
    <row r="385" spans="4:24" x14ac:dyDescent="0.2">
      <c r="D385" t="s">
        <v>170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30" t="e">
        <f>#REF!</f>
        <v>#REF!</v>
      </c>
      <c r="K385" s="31" t="e">
        <f>#REF!</f>
        <v>#REF!</v>
      </c>
      <c r="L385" s="30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1"/>
    </row>
    <row r="386" spans="4:24" x14ac:dyDescent="0.2">
      <c r="D386" t="s">
        <v>170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30" t="e">
        <f>#REF!</f>
        <v>#REF!</v>
      </c>
      <c r="K386" s="31" t="e">
        <f>#REF!</f>
        <v>#REF!</v>
      </c>
      <c r="L386" s="30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1"/>
    </row>
    <row r="387" spans="4:24" x14ac:dyDescent="0.2">
      <c r="D387" t="s">
        <v>170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30" t="e">
        <f>#REF!</f>
        <v>#REF!</v>
      </c>
      <c r="K387" s="31" t="e">
        <f>#REF!</f>
        <v>#REF!</v>
      </c>
      <c r="L387" s="30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1"/>
    </row>
    <row r="388" spans="4:24" x14ac:dyDescent="0.2">
      <c r="D388" t="s">
        <v>170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30" t="e">
        <f>#REF!</f>
        <v>#REF!</v>
      </c>
      <c r="K388" s="31" t="e">
        <f>#REF!</f>
        <v>#REF!</v>
      </c>
      <c r="L388" s="30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1"/>
    </row>
    <row r="389" spans="4:24" x14ac:dyDescent="0.2">
      <c r="D389" t="s">
        <v>170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30" t="e">
        <f>#REF!</f>
        <v>#REF!</v>
      </c>
      <c r="K389" s="31" t="e">
        <f>#REF!</f>
        <v>#REF!</v>
      </c>
      <c r="L389" s="30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1"/>
    </row>
    <row r="390" spans="4:24" x14ac:dyDescent="0.2">
      <c r="D390" t="s">
        <v>170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30" t="e">
        <f>#REF!</f>
        <v>#REF!</v>
      </c>
      <c r="K390" s="31" t="e">
        <f>#REF!</f>
        <v>#REF!</v>
      </c>
      <c r="L390" s="30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1"/>
    </row>
    <row r="391" spans="4:24" x14ac:dyDescent="0.2">
      <c r="D391" t="s">
        <v>170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30" t="e">
        <f>#REF!</f>
        <v>#REF!</v>
      </c>
      <c r="K391" s="31" t="e">
        <f>#REF!</f>
        <v>#REF!</v>
      </c>
      <c r="L391" s="30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1"/>
    </row>
    <row r="392" spans="4:24" x14ac:dyDescent="0.2">
      <c r="D392" t="s">
        <v>170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30" t="e">
        <f>#REF!</f>
        <v>#REF!</v>
      </c>
      <c r="K392" s="31" t="e">
        <f>#REF!</f>
        <v>#REF!</v>
      </c>
      <c r="L392" s="30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1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L20" sqref="L20"/>
    </sheetView>
  </sheetViews>
  <sheetFormatPr defaultRowHeight="12.75" x14ac:dyDescent="0.2"/>
  <cols>
    <col min="1" max="1" width="9.140625" style="36"/>
    <col min="2" max="2" width="13" style="36" customWidth="1"/>
    <col min="3" max="4" width="9.140625" style="36"/>
    <col min="5" max="5" width="9.85546875" style="36" bestFit="1" customWidth="1"/>
    <col min="6" max="6" width="9.140625" style="36"/>
    <col min="7" max="7" width="15.140625" style="36" customWidth="1"/>
    <col min="8" max="8" width="19.28515625" style="36" customWidth="1"/>
    <col min="9" max="9" width="14.42578125" style="36" customWidth="1"/>
    <col min="10" max="16384" width="9.140625" style="36"/>
  </cols>
  <sheetData>
    <row r="1" spans="1:12" ht="15.75" x14ac:dyDescent="0.25">
      <c r="A1" s="165" t="s">
        <v>307</v>
      </c>
      <c r="B1" s="165"/>
      <c r="C1" s="165"/>
      <c r="D1" s="35"/>
      <c r="E1" s="35"/>
      <c r="F1" s="35"/>
      <c r="G1" s="35"/>
      <c r="H1" s="35"/>
      <c r="I1" s="35"/>
      <c r="J1" s="35"/>
      <c r="K1" s="35"/>
      <c r="L1" s="35"/>
    </row>
    <row r="2" spans="1:12" x14ac:dyDescent="0.2">
      <c r="A2" s="216" t="s">
        <v>308</v>
      </c>
      <c r="B2" s="216"/>
      <c r="C2" s="216"/>
      <c r="D2" s="217"/>
      <c r="E2" s="37">
        <v>40909</v>
      </c>
      <c r="F2" s="38"/>
      <c r="G2" s="39" t="s">
        <v>309</v>
      </c>
      <c r="H2" s="37" t="s">
        <v>416</v>
      </c>
      <c r="I2" s="40"/>
      <c r="J2" s="35"/>
      <c r="K2" s="35"/>
      <c r="L2" s="35"/>
    </row>
    <row r="3" spans="1:12" x14ac:dyDescent="0.2">
      <c r="A3" s="41"/>
      <c r="B3" s="41"/>
      <c r="C3" s="41"/>
      <c r="D3" s="41"/>
      <c r="E3" s="42"/>
      <c r="F3" s="42"/>
      <c r="G3" s="41"/>
      <c r="H3" s="41"/>
      <c r="I3" s="43"/>
      <c r="J3" s="35"/>
      <c r="K3" s="35"/>
      <c r="L3" s="35"/>
    </row>
    <row r="4" spans="1:12" ht="15" x14ac:dyDescent="0.2">
      <c r="A4" s="218" t="s">
        <v>372</v>
      </c>
      <c r="B4" s="218"/>
      <c r="C4" s="218"/>
      <c r="D4" s="218"/>
      <c r="E4" s="218"/>
      <c r="F4" s="218"/>
      <c r="G4" s="218"/>
      <c r="H4" s="218"/>
      <c r="I4" s="218"/>
      <c r="J4" s="35"/>
      <c r="K4" s="35"/>
      <c r="L4" s="35"/>
    </row>
    <row r="5" spans="1:12" x14ac:dyDescent="0.2">
      <c r="A5" s="44"/>
      <c r="B5" s="44"/>
      <c r="C5" s="44"/>
      <c r="D5" s="45"/>
      <c r="E5" s="46"/>
      <c r="F5" s="47"/>
      <c r="G5" s="48"/>
      <c r="H5" s="49"/>
      <c r="I5" s="50"/>
      <c r="J5" s="35"/>
      <c r="K5" s="35"/>
      <c r="L5" s="35"/>
    </row>
    <row r="6" spans="1:12" x14ac:dyDescent="0.2">
      <c r="A6" s="155" t="s">
        <v>310</v>
      </c>
      <c r="B6" s="156"/>
      <c r="C6" s="170" t="s">
        <v>376</v>
      </c>
      <c r="D6" s="171"/>
      <c r="E6" s="219"/>
      <c r="F6" s="219"/>
      <c r="G6" s="219"/>
      <c r="H6" s="219"/>
      <c r="I6" s="52"/>
      <c r="J6" s="35"/>
      <c r="K6" s="35"/>
      <c r="L6" s="35"/>
    </row>
    <row r="7" spans="1:12" x14ac:dyDescent="0.2">
      <c r="A7" s="53"/>
      <c r="B7" s="53"/>
      <c r="C7" s="44"/>
      <c r="D7" s="44"/>
      <c r="E7" s="219"/>
      <c r="F7" s="219"/>
      <c r="G7" s="219"/>
      <c r="H7" s="219"/>
      <c r="I7" s="52"/>
      <c r="J7" s="35"/>
      <c r="K7" s="35"/>
      <c r="L7" s="35"/>
    </row>
    <row r="8" spans="1:12" x14ac:dyDescent="0.2">
      <c r="A8" s="220" t="s">
        <v>311</v>
      </c>
      <c r="B8" s="221"/>
      <c r="C8" s="170" t="s">
        <v>377</v>
      </c>
      <c r="D8" s="171"/>
      <c r="E8" s="219"/>
      <c r="F8" s="219"/>
      <c r="G8" s="219"/>
      <c r="H8" s="219"/>
      <c r="I8" s="45"/>
      <c r="J8" s="35"/>
      <c r="K8" s="35"/>
      <c r="L8" s="35"/>
    </row>
    <row r="9" spans="1:12" x14ac:dyDescent="0.2">
      <c r="A9" s="54"/>
      <c r="B9" s="54"/>
      <c r="C9" s="55"/>
      <c r="D9" s="44"/>
      <c r="E9" s="44"/>
      <c r="F9" s="44"/>
      <c r="G9" s="44"/>
      <c r="H9" s="44"/>
      <c r="I9" s="44"/>
      <c r="J9" s="35"/>
      <c r="K9" s="35"/>
      <c r="L9" s="35"/>
    </row>
    <row r="10" spans="1:12" x14ac:dyDescent="0.2">
      <c r="A10" s="213" t="s">
        <v>312</v>
      </c>
      <c r="B10" s="214"/>
      <c r="C10" s="170" t="s">
        <v>378</v>
      </c>
      <c r="D10" s="171"/>
      <c r="E10" s="44"/>
      <c r="F10" s="44"/>
      <c r="G10" s="44"/>
      <c r="H10" s="44"/>
      <c r="I10" s="44"/>
      <c r="J10" s="35"/>
      <c r="K10" s="35"/>
      <c r="L10" s="35"/>
    </row>
    <row r="11" spans="1:12" x14ac:dyDescent="0.2">
      <c r="A11" s="215"/>
      <c r="B11" s="215"/>
      <c r="C11" s="44"/>
      <c r="D11" s="44"/>
      <c r="E11" s="44"/>
      <c r="F11" s="44"/>
      <c r="G11" s="44"/>
      <c r="H11" s="44"/>
      <c r="I11" s="44"/>
      <c r="J11" s="35"/>
      <c r="K11" s="35"/>
      <c r="L11" s="35"/>
    </row>
    <row r="12" spans="1:12" x14ac:dyDescent="0.2">
      <c r="A12" s="155" t="s">
        <v>313</v>
      </c>
      <c r="B12" s="156"/>
      <c r="C12" s="172" t="s">
        <v>379</v>
      </c>
      <c r="D12" s="207"/>
      <c r="E12" s="207"/>
      <c r="F12" s="207"/>
      <c r="G12" s="207"/>
      <c r="H12" s="207"/>
      <c r="I12" s="208"/>
      <c r="J12" s="35"/>
      <c r="K12" s="35"/>
      <c r="L12" s="35"/>
    </row>
    <row r="13" spans="1:12" x14ac:dyDescent="0.2">
      <c r="A13" s="53"/>
      <c r="B13" s="53"/>
      <c r="C13" s="56"/>
      <c r="D13" s="44"/>
      <c r="E13" s="44"/>
      <c r="F13" s="44"/>
      <c r="G13" s="44"/>
      <c r="H13" s="44"/>
      <c r="I13" s="44"/>
      <c r="J13" s="35"/>
      <c r="K13" s="35"/>
      <c r="L13" s="35"/>
    </row>
    <row r="14" spans="1:12" x14ac:dyDescent="0.2">
      <c r="A14" s="155" t="s">
        <v>314</v>
      </c>
      <c r="B14" s="156"/>
      <c r="C14" s="209">
        <v>48000</v>
      </c>
      <c r="D14" s="210"/>
      <c r="E14" s="44"/>
      <c r="F14" s="172" t="s">
        <v>380</v>
      </c>
      <c r="G14" s="211"/>
      <c r="H14" s="211"/>
      <c r="I14" s="212"/>
      <c r="J14" s="35"/>
      <c r="K14" s="35"/>
      <c r="L14" s="35"/>
    </row>
    <row r="15" spans="1:12" x14ac:dyDescent="0.2">
      <c r="A15" s="53"/>
      <c r="B15" s="53"/>
      <c r="C15" s="44"/>
      <c r="D15" s="44"/>
      <c r="E15" s="44"/>
      <c r="F15" s="44"/>
      <c r="G15" s="44"/>
      <c r="H15" s="44"/>
      <c r="I15" s="44"/>
      <c r="J15" s="35"/>
      <c r="K15" s="35"/>
      <c r="L15" s="35"/>
    </row>
    <row r="16" spans="1:12" x14ac:dyDescent="0.2">
      <c r="A16" s="155" t="s">
        <v>315</v>
      </c>
      <c r="B16" s="156"/>
      <c r="C16" s="172" t="s">
        <v>381</v>
      </c>
      <c r="D16" s="211"/>
      <c r="E16" s="211"/>
      <c r="F16" s="211"/>
      <c r="G16" s="211"/>
      <c r="H16" s="211"/>
      <c r="I16" s="212"/>
      <c r="J16" s="35"/>
      <c r="K16" s="35"/>
      <c r="L16" s="35"/>
    </row>
    <row r="17" spans="1:12" x14ac:dyDescent="0.2">
      <c r="A17" s="53"/>
      <c r="B17" s="53"/>
      <c r="C17" s="44"/>
      <c r="D17" s="44"/>
      <c r="E17" s="44"/>
      <c r="F17" s="44"/>
      <c r="G17" s="44"/>
      <c r="H17" s="44"/>
      <c r="I17" s="44"/>
      <c r="J17" s="35"/>
      <c r="K17" s="35"/>
      <c r="L17" s="35"/>
    </row>
    <row r="18" spans="1:12" x14ac:dyDescent="0.2">
      <c r="A18" s="155" t="s">
        <v>316</v>
      </c>
      <c r="B18" s="156"/>
      <c r="C18" s="200" t="s">
        <v>406</v>
      </c>
      <c r="D18" s="201"/>
      <c r="E18" s="201"/>
      <c r="F18" s="201"/>
      <c r="G18" s="201"/>
      <c r="H18" s="201"/>
      <c r="I18" s="202"/>
      <c r="J18" s="35"/>
      <c r="K18" s="35"/>
      <c r="L18" s="35"/>
    </row>
    <row r="19" spans="1:12" x14ac:dyDescent="0.2">
      <c r="A19" s="53"/>
      <c r="B19" s="53"/>
      <c r="C19" s="56"/>
      <c r="D19" s="44"/>
      <c r="E19" s="44"/>
      <c r="F19" s="44"/>
      <c r="G19" s="44"/>
      <c r="H19" s="44"/>
      <c r="I19" s="44"/>
      <c r="J19" s="35"/>
      <c r="K19" s="35"/>
      <c r="L19" s="35"/>
    </row>
    <row r="20" spans="1:12" x14ac:dyDescent="0.2">
      <c r="A20" s="155" t="s">
        <v>317</v>
      </c>
      <c r="B20" s="156"/>
      <c r="C20" s="200" t="s">
        <v>383</v>
      </c>
      <c r="D20" s="201"/>
      <c r="E20" s="201"/>
      <c r="F20" s="201"/>
      <c r="G20" s="201"/>
      <c r="H20" s="201"/>
      <c r="I20" s="202"/>
      <c r="J20" s="35"/>
      <c r="K20" s="35"/>
      <c r="L20" s="35"/>
    </row>
    <row r="21" spans="1:12" x14ac:dyDescent="0.2">
      <c r="A21" s="53"/>
      <c r="B21" s="53"/>
      <c r="C21" s="56"/>
      <c r="D21" s="44"/>
      <c r="E21" s="44"/>
      <c r="F21" s="44"/>
      <c r="G21" s="44"/>
      <c r="H21" s="44"/>
      <c r="I21" s="44"/>
      <c r="J21" s="35"/>
      <c r="K21" s="35"/>
      <c r="L21" s="35"/>
    </row>
    <row r="22" spans="1:12" x14ac:dyDescent="0.2">
      <c r="A22" s="155" t="s">
        <v>318</v>
      </c>
      <c r="B22" s="156"/>
      <c r="C22" s="57">
        <v>201</v>
      </c>
      <c r="D22" s="172" t="s">
        <v>380</v>
      </c>
      <c r="E22" s="203"/>
      <c r="F22" s="204"/>
      <c r="G22" s="205"/>
      <c r="H22" s="206"/>
      <c r="I22" s="58"/>
      <c r="J22" s="35"/>
      <c r="K22" s="35"/>
      <c r="L22" s="35"/>
    </row>
    <row r="23" spans="1:12" x14ac:dyDescent="0.2">
      <c r="A23" s="53"/>
      <c r="B23" s="53"/>
      <c r="C23" s="44"/>
      <c r="D23" s="59"/>
      <c r="E23" s="59"/>
      <c r="F23" s="59"/>
      <c r="G23" s="59"/>
      <c r="H23" s="44"/>
      <c r="I23" s="45"/>
      <c r="J23" s="35"/>
      <c r="K23" s="35"/>
      <c r="L23" s="35"/>
    </row>
    <row r="24" spans="1:12" x14ac:dyDescent="0.2">
      <c r="A24" s="155" t="s">
        <v>319</v>
      </c>
      <c r="B24" s="156"/>
      <c r="C24" s="57">
        <v>6</v>
      </c>
      <c r="D24" s="178" t="s">
        <v>384</v>
      </c>
      <c r="E24" s="192"/>
      <c r="F24" s="192"/>
      <c r="G24" s="193"/>
      <c r="H24" s="51" t="s">
        <v>320</v>
      </c>
      <c r="I24" s="145">
        <v>6543</v>
      </c>
      <c r="J24" s="35"/>
      <c r="K24" s="35"/>
      <c r="L24" s="35"/>
    </row>
    <row r="25" spans="1:12" x14ac:dyDescent="0.2">
      <c r="A25" s="53"/>
      <c r="B25" s="53"/>
      <c r="C25" s="44"/>
      <c r="D25" s="59"/>
      <c r="E25" s="59"/>
      <c r="F25" s="59"/>
      <c r="G25" s="53"/>
      <c r="H25" s="53" t="s">
        <v>373</v>
      </c>
      <c r="I25" s="56"/>
      <c r="J25" s="35"/>
      <c r="K25" s="35"/>
      <c r="L25" s="35"/>
    </row>
    <row r="26" spans="1:12" x14ac:dyDescent="0.2">
      <c r="A26" s="155" t="s">
        <v>321</v>
      </c>
      <c r="B26" s="156"/>
      <c r="C26" s="60" t="s">
        <v>385</v>
      </c>
      <c r="D26" s="61"/>
      <c r="E26" s="35"/>
      <c r="F26" s="62"/>
      <c r="G26" s="155" t="s">
        <v>322</v>
      </c>
      <c r="H26" s="156"/>
      <c r="I26" s="63" t="s">
        <v>404</v>
      </c>
      <c r="J26" s="35"/>
      <c r="K26" s="35"/>
      <c r="L26" s="35"/>
    </row>
    <row r="27" spans="1:12" x14ac:dyDescent="0.2">
      <c r="A27" s="53"/>
      <c r="B27" s="53"/>
      <c r="C27" s="44"/>
      <c r="D27" s="62"/>
      <c r="E27" s="62"/>
      <c r="F27" s="62"/>
      <c r="G27" s="62"/>
      <c r="H27" s="44"/>
      <c r="I27" s="64"/>
      <c r="J27" s="35"/>
      <c r="K27" s="35"/>
      <c r="L27" s="35"/>
    </row>
    <row r="28" spans="1:12" x14ac:dyDescent="0.2">
      <c r="A28" s="194" t="s">
        <v>323</v>
      </c>
      <c r="B28" s="195"/>
      <c r="C28" s="196"/>
      <c r="D28" s="196"/>
      <c r="E28" s="197" t="s">
        <v>324</v>
      </c>
      <c r="F28" s="198"/>
      <c r="G28" s="198"/>
      <c r="H28" s="199" t="s">
        <v>325</v>
      </c>
      <c r="I28" s="199"/>
      <c r="J28" s="35"/>
      <c r="K28" s="35"/>
      <c r="L28" s="35"/>
    </row>
    <row r="29" spans="1:12" x14ac:dyDescent="0.2">
      <c r="A29" s="35"/>
      <c r="B29" s="35"/>
      <c r="C29" s="35"/>
      <c r="D29" s="50"/>
      <c r="E29" s="44"/>
      <c r="F29" s="44"/>
      <c r="G29" s="44"/>
      <c r="H29" s="65"/>
      <c r="I29" s="64"/>
      <c r="J29" s="35"/>
      <c r="K29" s="35"/>
      <c r="L29" s="35"/>
    </row>
    <row r="30" spans="1:12" x14ac:dyDescent="0.2">
      <c r="A30" s="187" t="s">
        <v>386</v>
      </c>
      <c r="B30" s="188"/>
      <c r="C30" s="188"/>
      <c r="D30" s="189"/>
      <c r="E30" s="187" t="s">
        <v>387</v>
      </c>
      <c r="F30" s="188"/>
      <c r="G30" s="188"/>
      <c r="H30" s="170" t="s">
        <v>388</v>
      </c>
      <c r="I30" s="171"/>
      <c r="J30" s="35"/>
      <c r="K30" s="35"/>
      <c r="L30" s="35"/>
    </row>
    <row r="31" spans="1:12" x14ac:dyDescent="0.2">
      <c r="A31" s="129"/>
      <c r="B31" s="129"/>
      <c r="C31" s="130"/>
      <c r="D31" s="190"/>
      <c r="E31" s="190"/>
      <c r="F31" s="190"/>
      <c r="G31" s="191"/>
      <c r="H31" s="59"/>
      <c r="I31" s="133"/>
      <c r="J31" s="35"/>
      <c r="K31" s="35"/>
      <c r="L31" s="35"/>
    </row>
    <row r="32" spans="1:12" x14ac:dyDescent="0.2">
      <c r="A32" s="187" t="s">
        <v>407</v>
      </c>
      <c r="B32" s="188"/>
      <c r="C32" s="188"/>
      <c r="D32" s="189"/>
      <c r="E32" s="187" t="s">
        <v>387</v>
      </c>
      <c r="F32" s="188"/>
      <c r="G32" s="188"/>
      <c r="H32" s="185" t="s">
        <v>405</v>
      </c>
      <c r="I32" s="186"/>
      <c r="J32" s="35"/>
      <c r="K32" s="35"/>
      <c r="L32" s="35"/>
    </row>
    <row r="33" spans="1:12" x14ac:dyDescent="0.2">
      <c r="A33" s="129"/>
      <c r="B33" s="129"/>
      <c r="C33" s="130"/>
      <c r="D33" s="131"/>
      <c r="E33" s="131"/>
      <c r="F33" s="131"/>
      <c r="G33" s="132"/>
      <c r="H33" s="59"/>
      <c r="I33" s="134"/>
      <c r="J33" s="35"/>
      <c r="K33" s="35"/>
      <c r="L33" s="35"/>
    </row>
    <row r="34" spans="1:12" x14ac:dyDescent="0.2">
      <c r="A34" s="187" t="s">
        <v>391</v>
      </c>
      <c r="B34" s="188"/>
      <c r="C34" s="188"/>
      <c r="D34" s="189"/>
      <c r="E34" s="182" t="s">
        <v>392</v>
      </c>
      <c r="F34" s="183"/>
      <c r="G34" s="183"/>
      <c r="H34" s="170" t="s">
        <v>389</v>
      </c>
      <c r="I34" s="171"/>
      <c r="J34" s="35"/>
      <c r="K34" s="35"/>
      <c r="L34" s="35"/>
    </row>
    <row r="35" spans="1:12" x14ac:dyDescent="0.2">
      <c r="A35" s="129"/>
      <c r="B35" s="129"/>
      <c r="C35" s="130"/>
      <c r="D35" s="131"/>
      <c r="E35" s="131"/>
      <c r="F35" s="131"/>
      <c r="G35" s="132"/>
      <c r="H35" s="59"/>
      <c r="I35" s="134"/>
      <c r="J35" s="35"/>
      <c r="K35" s="35"/>
      <c r="L35" s="35"/>
    </row>
    <row r="36" spans="1:12" x14ac:dyDescent="0.2">
      <c r="A36" s="187" t="s">
        <v>390</v>
      </c>
      <c r="B36" s="188"/>
      <c r="C36" s="188"/>
      <c r="D36" s="189"/>
      <c r="E36" s="182" t="s">
        <v>393</v>
      </c>
      <c r="F36" s="183"/>
      <c r="G36" s="183"/>
      <c r="H36" s="185" t="s">
        <v>394</v>
      </c>
      <c r="I36" s="186"/>
      <c r="J36" s="35"/>
      <c r="K36" s="35"/>
      <c r="L36" s="35"/>
    </row>
    <row r="37" spans="1:12" x14ac:dyDescent="0.2">
      <c r="A37" s="135"/>
      <c r="B37" s="135"/>
      <c r="C37" s="180"/>
      <c r="D37" s="181"/>
      <c r="E37" s="59"/>
      <c r="F37" s="180"/>
      <c r="G37" s="181"/>
      <c r="H37" s="59"/>
      <c r="I37" s="59"/>
      <c r="J37" s="35"/>
      <c r="K37" s="35"/>
      <c r="L37" s="35"/>
    </row>
    <row r="38" spans="1:12" x14ac:dyDescent="0.2">
      <c r="A38" s="182" t="s">
        <v>395</v>
      </c>
      <c r="B38" s="183"/>
      <c r="C38" s="183"/>
      <c r="D38" s="184"/>
      <c r="E38" s="182" t="s">
        <v>396</v>
      </c>
      <c r="F38" s="183"/>
      <c r="G38" s="183"/>
      <c r="H38" s="185" t="s">
        <v>397</v>
      </c>
      <c r="I38" s="186"/>
      <c r="J38" s="35"/>
      <c r="K38" s="35"/>
      <c r="L38" s="35"/>
    </row>
    <row r="39" spans="1:12" x14ac:dyDescent="0.2">
      <c r="A39" s="135"/>
      <c r="B39" s="135"/>
      <c r="C39" s="136"/>
      <c r="D39" s="137"/>
      <c r="E39" s="59"/>
      <c r="F39" s="136"/>
      <c r="G39" s="137"/>
      <c r="H39" s="59"/>
      <c r="I39" s="59"/>
      <c r="J39" s="35"/>
      <c r="K39" s="35"/>
      <c r="L39" s="35"/>
    </row>
    <row r="40" spans="1:12" x14ac:dyDescent="0.2">
      <c r="A40" s="182" t="s">
        <v>398</v>
      </c>
      <c r="B40" s="183"/>
      <c r="C40" s="183"/>
      <c r="D40" s="184"/>
      <c r="E40" s="182" t="s">
        <v>399</v>
      </c>
      <c r="F40" s="183"/>
      <c r="G40" s="183"/>
      <c r="H40" s="185" t="s">
        <v>400</v>
      </c>
      <c r="I40" s="186"/>
      <c r="J40" s="35"/>
      <c r="K40" s="35"/>
      <c r="L40" s="35"/>
    </row>
    <row r="41" spans="1:12" x14ac:dyDescent="0.2">
      <c r="A41" s="58"/>
      <c r="B41" s="139"/>
      <c r="C41" s="139"/>
      <c r="D41" s="139"/>
      <c r="E41" s="58"/>
      <c r="F41" s="139"/>
      <c r="G41" s="139"/>
      <c r="H41" s="140"/>
      <c r="I41" s="140"/>
      <c r="J41" s="35"/>
      <c r="K41" s="35"/>
      <c r="L41" s="35"/>
    </row>
    <row r="42" spans="1:12" x14ac:dyDescent="0.2">
      <c r="A42" s="66"/>
      <c r="B42" s="66"/>
      <c r="C42" s="67"/>
      <c r="D42" s="68"/>
      <c r="E42" s="44"/>
      <c r="F42" s="67"/>
      <c r="G42" s="68"/>
      <c r="H42" s="44"/>
      <c r="I42" s="44"/>
      <c r="J42" s="35"/>
      <c r="K42" s="35"/>
      <c r="L42" s="35"/>
    </row>
    <row r="43" spans="1:12" x14ac:dyDescent="0.2">
      <c r="A43" s="69"/>
      <c r="B43" s="69"/>
      <c r="C43" s="69"/>
      <c r="D43" s="55"/>
      <c r="E43" s="55"/>
      <c r="F43" s="69"/>
      <c r="G43" s="55"/>
      <c r="H43" s="55"/>
      <c r="I43" s="55"/>
      <c r="J43" s="35"/>
      <c r="K43" s="35"/>
      <c r="L43" s="35"/>
    </row>
    <row r="44" spans="1:12" x14ac:dyDescent="0.2">
      <c r="A44" s="150" t="s">
        <v>326</v>
      </c>
      <c r="B44" s="151"/>
      <c r="C44" s="170"/>
      <c r="D44" s="171"/>
      <c r="E44" s="45"/>
      <c r="F44" s="172"/>
      <c r="G44" s="173"/>
      <c r="H44" s="173"/>
      <c r="I44" s="174"/>
      <c r="J44" s="35"/>
      <c r="K44" s="35"/>
      <c r="L44" s="35"/>
    </row>
    <row r="45" spans="1:12" x14ac:dyDescent="0.2">
      <c r="A45" s="66"/>
      <c r="B45" s="66"/>
      <c r="C45" s="175"/>
      <c r="D45" s="176"/>
      <c r="E45" s="44"/>
      <c r="F45" s="175"/>
      <c r="G45" s="177"/>
      <c r="H45" s="70"/>
      <c r="I45" s="70"/>
      <c r="J45" s="35"/>
      <c r="K45" s="35"/>
      <c r="L45" s="35"/>
    </row>
    <row r="46" spans="1:12" x14ac:dyDescent="0.2">
      <c r="A46" s="150" t="s">
        <v>327</v>
      </c>
      <c r="B46" s="151"/>
      <c r="C46" s="178" t="s">
        <v>401</v>
      </c>
      <c r="D46" s="179"/>
      <c r="E46" s="179"/>
      <c r="F46" s="179"/>
      <c r="G46" s="179"/>
      <c r="H46" s="179"/>
      <c r="I46" s="179"/>
      <c r="J46" s="35"/>
      <c r="K46" s="35"/>
      <c r="L46" s="35"/>
    </row>
    <row r="47" spans="1:12" x14ac:dyDescent="0.2">
      <c r="A47" s="53"/>
      <c r="B47" s="53"/>
      <c r="C47" s="71" t="s">
        <v>328</v>
      </c>
      <c r="D47" s="45"/>
      <c r="E47" s="45"/>
      <c r="F47" s="45"/>
      <c r="G47" s="45"/>
      <c r="H47" s="45"/>
      <c r="I47" s="45"/>
      <c r="J47" s="35"/>
      <c r="K47" s="35"/>
      <c r="L47" s="35"/>
    </row>
    <row r="48" spans="1:12" x14ac:dyDescent="0.2">
      <c r="A48" s="150" t="s">
        <v>329</v>
      </c>
      <c r="B48" s="151"/>
      <c r="C48" s="157" t="s">
        <v>402</v>
      </c>
      <c r="D48" s="158"/>
      <c r="E48" s="164"/>
      <c r="F48" s="45"/>
      <c r="G48" s="51" t="s">
        <v>330</v>
      </c>
      <c r="H48" s="157" t="s">
        <v>403</v>
      </c>
      <c r="I48" s="164"/>
      <c r="J48" s="35"/>
      <c r="K48" s="35"/>
      <c r="L48" s="35"/>
    </row>
    <row r="49" spans="1:12" x14ac:dyDescent="0.2">
      <c r="A49" s="53"/>
      <c r="B49" s="53"/>
      <c r="C49" s="71"/>
      <c r="D49" s="45"/>
      <c r="E49" s="45"/>
      <c r="F49" s="45"/>
      <c r="G49" s="45"/>
      <c r="H49" s="45"/>
      <c r="I49" s="45"/>
      <c r="J49" s="35"/>
      <c r="K49" s="35"/>
      <c r="L49" s="35"/>
    </row>
    <row r="50" spans="1:12" x14ac:dyDescent="0.2">
      <c r="A50" s="150" t="s">
        <v>316</v>
      </c>
      <c r="B50" s="151"/>
      <c r="C50" s="152" t="s">
        <v>382</v>
      </c>
      <c r="D50" s="153"/>
      <c r="E50" s="153"/>
      <c r="F50" s="153"/>
      <c r="G50" s="153"/>
      <c r="H50" s="153"/>
      <c r="I50" s="154"/>
      <c r="J50" s="35"/>
      <c r="K50" s="35"/>
      <c r="L50" s="35"/>
    </row>
    <row r="51" spans="1:12" x14ac:dyDescent="0.2">
      <c r="A51" s="53"/>
      <c r="B51" s="53"/>
      <c r="C51" s="45"/>
      <c r="D51" s="45"/>
      <c r="E51" s="45"/>
      <c r="F51" s="45"/>
      <c r="G51" s="45"/>
      <c r="H51" s="45"/>
      <c r="I51" s="45"/>
      <c r="J51" s="35"/>
      <c r="K51" s="35"/>
      <c r="L51" s="35"/>
    </row>
    <row r="52" spans="1:12" x14ac:dyDescent="0.2">
      <c r="A52" s="155" t="s">
        <v>331</v>
      </c>
      <c r="B52" s="156"/>
      <c r="C52" s="157" t="s">
        <v>415</v>
      </c>
      <c r="D52" s="158"/>
      <c r="E52" s="158"/>
      <c r="F52" s="158"/>
      <c r="G52" s="158"/>
      <c r="H52" s="158"/>
      <c r="I52" s="159"/>
      <c r="J52" s="35"/>
      <c r="K52" s="35"/>
      <c r="L52" s="35"/>
    </row>
    <row r="53" spans="1:12" x14ac:dyDescent="0.2">
      <c r="A53" s="72"/>
      <c r="B53" s="72"/>
      <c r="C53" s="166" t="s">
        <v>332</v>
      </c>
      <c r="D53" s="166"/>
      <c r="E53" s="166"/>
      <c r="F53" s="166"/>
      <c r="G53" s="166"/>
      <c r="H53" s="166"/>
      <c r="I53" s="74"/>
      <c r="J53" s="35"/>
      <c r="K53" s="35"/>
      <c r="L53" s="35"/>
    </row>
    <row r="54" spans="1:12" x14ac:dyDescent="0.2">
      <c r="A54" s="72"/>
      <c r="B54" s="72"/>
      <c r="C54" s="73"/>
      <c r="D54" s="73"/>
      <c r="E54" s="73"/>
      <c r="F54" s="73"/>
      <c r="G54" s="73"/>
      <c r="H54" s="73"/>
      <c r="I54" s="74"/>
      <c r="J54" s="35"/>
      <c r="K54" s="35"/>
      <c r="L54" s="35"/>
    </row>
    <row r="55" spans="1:12" x14ac:dyDescent="0.2">
      <c r="A55" s="72"/>
      <c r="B55" s="160" t="s">
        <v>333</v>
      </c>
      <c r="C55" s="161"/>
      <c r="D55" s="161"/>
      <c r="E55" s="161"/>
      <c r="F55" s="103"/>
      <c r="G55" s="103"/>
      <c r="H55" s="103"/>
      <c r="I55" s="104"/>
      <c r="J55" s="35"/>
      <c r="K55" s="35"/>
      <c r="L55" s="35"/>
    </row>
    <row r="56" spans="1:12" x14ac:dyDescent="0.2">
      <c r="A56" s="72"/>
      <c r="B56" s="162" t="s">
        <v>408</v>
      </c>
      <c r="C56" s="163"/>
      <c r="D56" s="163"/>
      <c r="E56" s="163"/>
      <c r="F56" s="163"/>
      <c r="G56" s="163"/>
      <c r="H56" s="163"/>
      <c r="I56" s="163"/>
      <c r="J56" s="35"/>
      <c r="K56" s="35"/>
      <c r="L56" s="35"/>
    </row>
    <row r="57" spans="1:12" x14ac:dyDescent="0.2">
      <c r="A57" s="72"/>
      <c r="B57" s="162" t="s">
        <v>363</v>
      </c>
      <c r="C57" s="163"/>
      <c r="D57" s="163"/>
      <c r="E57" s="163"/>
      <c r="F57" s="163"/>
      <c r="G57" s="163"/>
      <c r="H57" s="163"/>
      <c r="I57" s="104"/>
      <c r="J57" s="35"/>
      <c r="K57" s="35"/>
      <c r="L57" s="35"/>
    </row>
    <row r="58" spans="1:12" x14ac:dyDescent="0.2">
      <c r="A58" s="72"/>
      <c r="B58" s="162" t="s">
        <v>364</v>
      </c>
      <c r="C58" s="163"/>
      <c r="D58" s="163"/>
      <c r="E58" s="163"/>
      <c r="F58" s="163"/>
      <c r="G58" s="163"/>
      <c r="H58" s="163"/>
      <c r="I58" s="163"/>
      <c r="J58" s="35"/>
      <c r="K58" s="35"/>
      <c r="L58" s="35"/>
    </row>
    <row r="59" spans="1:12" x14ac:dyDescent="0.2">
      <c r="A59" s="72"/>
      <c r="B59" s="162" t="s">
        <v>365</v>
      </c>
      <c r="C59" s="163"/>
      <c r="D59" s="163"/>
      <c r="E59" s="163"/>
      <c r="F59" s="163"/>
      <c r="G59" s="163"/>
      <c r="H59" s="163"/>
      <c r="I59" s="163"/>
      <c r="J59" s="35"/>
      <c r="K59" s="35"/>
      <c r="L59" s="35"/>
    </row>
    <row r="60" spans="1:12" x14ac:dyDescent="0.2">
      <c r="A60" s="72"/>
      <c r="B60" s="102"/>
      <c r="C60" s="91"/>
      <c r="D60" s="91"/>
      <c r="E60" s="91"/>
      <c r="F60" s="91"/>
      <c r="G60" s="91"/>
      <c r="H60" s="91"/>
      <c r="I60" s="91"/>
      <c r="J60" s="35"/>
      <c r="K60" s="35"/>
      <c r="L60" s="35"/>
    </row>
    <row r="61" spans="1:12" ht="13.5" thickBot="1" x14ac:dyDescent="0.25">
      <c r="A61" s="75" t="s">
        <v>334</v>
      </c>
      <c r="B61" s="45"/>
      <c r="C61" s="45"/>
      <c r="D61" s="45"/>
      <c r="E61" s="45"/>
      <c r="F61" s="45"/>
      <c r="G61" s="76"/>
      <c r="H61" s="77"/>
      <c r="I61" s="76"/>
      <c r="J61" s="35"/>
      <c r="K61" s="35"/>
      <c r="L61" s="35"/>
    </row>
    <row r="62" spans="1:12" x14ac:dyDescent="0.2">
      <c r="A62" s="45"/>
      <c r="B62" s="45"/>
      <c r="C62" s="45"/>
      <c r="D62" s="45"/>
      <c r="E62" s="72" t="s">
        <v>335</v>
      </c>
      <c r="F62" s="35"/>
      <c r="G62" s="167" t="s">
        <v>336</v>
      </c>
      <c r="H62" s="168"/>
      <c r="I62" s="169"/>
      <c r="J62" s="35"/>
      <c r="K62" s="35"/>
      <c r="L62" s="35"/>
    </row>
    <row r="63" spans="1:12" x14ac:dyDescent="0.2">
      <c r="A63" s="78"/>
      <c r="B63" s="78"/>
      <c r="C63" s="50"/>
      <c r="D63" s="50"/>
      <c r="E63" s="50"/>
      <c r="F63" s="50"/>
      <c r="G63" s="148"/>
      <c r="H63" s="149"/>
      <c r="I63" s="50"/>
      <c r="J63" s="35"/>
      <c r="K63" s="35"/>
      <c r="L63" s="35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A34:D34" name="Range1_12"/>
    <protectedRange sqref="H32:I32" name="Range1_13"/>
  </protectedRanges>
  <mergeCells count="74"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A48:B48"/>
    <mergeCell ref="C48:E48"/>
    <mergeCell ref="H48:I48"/>
    <mergeCell ref="A1:C1"/>
    <mergeCell ref="C53:H53"/>
    <mergeCell ref="G62:I62"/>
    <mergeCell ref="A46:B46"/>
    <mergeCell ref="A44:B44"/>
    <mergeCell ref="C44:D44"/>
    <mergeCell ref="F44:I44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0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showGridLines="0" topLeftCell="A99" zoomScaleNormal="100" zoomScaleSheetLayoutView="110" workbookViewId="0">
      <selection activeCell="L109" sqref="L109"/>
    </sheetView>
  </sheetViews>
  <sheetFormatPr defaultRowHeight="12.75" x14ac:dyDescent="0.2"/>
  <cols>
    <col min="7" max="7" width="6.5703125" customWidth="1"/>
    <col min="8" max="8" width="4.5703125" customWidth="1"/>
    <col min="9" max="9" width="5.5703125" bestFit="1" customWidth="1"/>
    <col min="10" max="10" width="10.85546875" style="112" bestFit="1" customWidth="1"/>
    <col min="11" max="11" width="10.5703125" style="83" customWidth="1"/>
    <col min="12" max="12" width="12.7109375" customWidth="1"/>
    <col min="13" max="13" width="9.7109375" bestFit="1" customWidth="1"/>
  </cols>
  <sheetData>
    <row r="1" spans="1:11" ht="12.75" customHeight="1" x14ac:dyDescent="0.2">
      <c r="A1" s="229" t="s">
        <v>192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2.75" customHeight="1" x14ac:dyDescent="0.2">
      <c r="A2" s="230" t="s">
        <v>417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spans="1:11" ht="12.75" customHeight="1" x14ac:dyDescent="0.2">
      <c r="A4" s="234" t="s">
        <v>409</v>
      </c>
      <c r="B4" s="235"/>
      <c r="C4" s="235"/>
      <c r="D4" s="235"/>
      <c r="E4" s="235"/>
      <c r="F4" s="235"/>
      <c r="G4" s="235"/>
      <c r="H4" s="235"/>
      <c r="I4" s="235"/>
      <c r="J4" s="235"/>
      <c r="K4" s="236"/>
    </row>
    <row r="5" spans="1:11" ht="30.75" customHeight="1" thickBot="1" x14ac:dyDescent="0.25">
      <c r="A5" s="237" t="s">
        <v>78</v>
      </c>
      <c r="B5" s="238"/>
      <c r="C5" s="238"/>
      <c r="D5" s="238"/>
      <c r="E5" s="238"/>
      <c r="F5" s="238"/>
      <c r="G5" s="238"/>
      <c r="H5" s="239"/>
      <c r="I5" s="80" t="s">
        <v>337</v>
      </c>
      <c r="J5" s="117" t="s">
        <v>374</v>
      </c>
      <c r="K5" s="127" t="s">
        <v>375</v>
      </c>
    </row>
    <row r="6" spans="1:11" x14ac:dyDescent="0.2">
      <c r="A6" s="240">
        <v>1</v>
      </c>
      <c r="B6" s="240"/>
      <c r="C6" s="240"/>
      <c r="D6" s="240"/>
      <c r="E6" s="240"/>
      <c r="F6" s="240"/>
      <c r="G6" s="240"/>
      <c r="H6" s="240"/>
      <c r="I6" s="82">
        <v>2</v>
      </c>
      <c r="J6" s="81">
        <v>3</v>
      </c>
      <c r="K6" s="81">
        <v>4</v>
      </c>
    </row>
    <row r="7" spans="1:11" x14ac:dyDescent="0.2">
      <c r="A7" s="241" t="s">
        <v>412</v>
      </c>
      <c r="B7" s="242"/>
      <c r="C7" s="242"/>
      <c r="D7" s="242"/>
      <c r="E7" s="242"/>
      <c r="F7" s="242"/>
      <c r="G7" s="242"/>
      <c r="H7" s="242"/>
      <c r="I7" s="242"/>
      <c r="J7" s="242"/>
      <c r="K7" s="243"/>
    </row>
    <row r="8" spans="1:11" x14ac:dyDescent="0.2">
      <c r="A8" s="223" t="s">
        <v>80</v>
      </c>
      <c r="B8" s="224"/>
      <c r="C8" s="224"/>
      <c r="D8" s="224"/>
      <c r="E8" s="224"/>
      <c r="F8" s="224"/>
      <c r="G8" s="224"/>
      <c r="H8" s="225"/>
      <c r="I8" s="6">
        <v>1</v>
      </c>
      <c r="J8" s="110"/>
      <c r="K8" s="23"/>
    </row>
    <row r="9" spans="1:11" x14ac:dyDescent="0.2">
      <c r="A9" s="226" t="s">
        <v>8</v>
      </c>
      <c r="B9" s="227"/>
      <c r="C9" s="227"/>
      <c r="D9" s="227"/>
      <c r="E9" s="227"/>
      <c r="F9" s="227"/>
      <c r="G9" s="227"/>
      <c r="H9" s="228"/>
      <c r="I9" s="4">
        <v>2</v>
      </c>
      <c r="J9" s="24">
        <f>J10+J17+J27+J36+J40</f>
        <v>1891921160</v>
      </c>
      <c r="K9" s="24">
        <f>K10+K17+K27+K36+K40</f>
        <v>1863783543.35343</v>
      </c>
    </row>
    <row r="10" spans="1:11" x14ac:dyDescent="0.2">
      <c r="A10" s="231" t="s">
        <v>263</v>
      </c>
      <c r="B10" s="232"/>
      <c r="C10" s="232"/>
      <c r="D10" s="232"/>
      <c r="E10" s="232"/>
      <c r="F10" s="232"/>
      <c r="G10" s="232"/>
      <c r="H10" s="233"/>
      <c r="I10" s="4">
        <v>3</v>
      </c>
      <c r="J10" s="24">
        <f>SUM(J11:J16)</f>
        <v>311927331</v>
      </c>
      <c r="K10" s="24">
        <f>SUM(K11:K16)</f>
        <v>305476243</v>
      </c>
    </row>
    <row r="11" spans="1:11" x14ac:dyDescent="0.2">
      <c r="A11" s="231" t="s">
        <v>133</v>
      </c>
      <c r="B11" s="232"/>
      <c r="C11" s="232"/>
      <c r="D11" s="232"/>
      <c r="E11" s="232"/>
      <c r="F11" s="232"/>
      <c r="G11" s="232"/>
      <c r="H11" s="233"/>
      <c r="I11" s="4">
        <v>4</v>
      </c>
      <c r="J11" s="25">
        <v>5647170</v>
      </c>
      <c r="K11" s="25">
        <v>6211106</v>
      </c>
    </row>
    <row r="12" spans="1:11" x14ac:dyDescent="0.2">
      <c r="A12" s="231" t="s">
        <v>10</v>
      </c>
      <c r="B12" s="232"/>
      <c r="C12" s="232"/>
      <c r="D12" s="232"/>
      <c r="E12" s="232"/>
      <c r="F12" s="232"/>
      <c r="G12" s="232"/>
      <c r="H12" s="233"/>
      <c r="I12" s="4">
        <v>5</v>
      </c>
      <c r="J12" s="25">
        <v>244280446</v>
      </c>
      <c r="K12" s="25">
        <v>233872995</v>
      </c>
    </row>
    <row r="13" spans="1:11" x14ac:dyDescent="0.2">
      <c r="A13" s="231" t="s">
        <v>134</v>
      </c>
      <c r="B13" s="232"/>
      <c r="C13" s="232"/>
      <c r="D13" s="232"/>
      <c r="E13" s="232"/>
      <c r="F13" s="232"/>
      <c r="G13" s="232"/>
      <c r="H13" s="233"/>
      <c r="I13" s="4">
        <v>6</v>
      </c>
      <c r="J13" s="25">
        <v>41129000</v>
      </c>
      <c r="K13" s="25">
        <v>41129000</v>
      </c>
    </row>
    <row r="14" spans="1:11" x14ac:dyDescent="0.2">
      <c r="A14" s="231" t="s">
        <v>267</v>
      </c>
      <c r="B14" s="232"/>
      <c r="C14" s="232"/>
      <c r="D14" s="232"/>
      <c r="E14" s="232"/>
      <c r="F14" s="232"/>
      <c r="G14" s="232"/>
      <c r="H14" s="233"/>
      <c r="I14" s="4">
        <v>7</v>
      </c>
      <c r="J14" s="25">
        <v>0</v>
      </c>
      <c r="K14" s="25">
        <v>0</v>
      </c>
    </row>
    <row r="15" spans="1:11" x14ac:dyDescent="0.2">
      <c r="A15" s="231" t="s">
        <v>268</v>
      </c>
      <c r="B15" s="232"/>
      <c r="C15" s="232"/>
      <c r="D15" s="232"/>
      <c r="E15" s="232"/>
      <c r="F15" s="232"/>
      <c r="G15" s="232"/>
      <c r="H15" s="233"/>
      <c r="I15" s="4">
        <v>8</v>
      </c>
      <c r="J15" s="25">
        <v>20870715</v>
      </c>
      <c r="K15" s="25">
        <v>24263142</v>
      </c>
    </row>
    <row r="16" spans="1:11" x14ac:dyDescent="0.2">
      <c r="A16" s="231" t="s">
        <v>269</v>
      </c>
      <c r="B16" s="232"/>
      <c r="C16" s="232"/>
      <c r="D16" s="232"/>
      <c r="E16" s="232"/>
      <c r="F16" s="232"/>
      <c r="G16" s="232"/>
      <c r="H16" s="233"/>
      <c r="I16" s="4">
        <v>9</v>
      </c>
      <c r="J16" s="25">
        <v>0</v>
      </c>
      <c r="K16" s="25">
        <v>0</v>
      </c>
    </row>
    <row r="17" spans="1:11" x14ac:dyDescent="0.2">
      <c r="A17" s="231" t="s">
        <v>264</v>
      </c>
      <c r="B17" s="232"/>
      <c r="C17" s="232"/>
      <c r="D17" s="232"/>
      <c r="E17" s="232"/>
      <c r="F17" s="232"/>
      <c r="G17" s="232"/>
      <c r="H17" s="233"/>
      <c r="I17" s="4">
        <v>10</v>
      </c>
      <c r="J17" s="24">
        <f>SUM(J18:J26)</f>
        <v>1519648607</v>
      </c>
      <c r="K17" s="24">
        <f>SUM(K18:K26)</f>
        <v>1498381392.1574299</v>
      </c>
    </row>
    <row r="18" spans="1:11" x14ac:dyDescent="0.2">
      <c r="A18" s="231" t="s">
        <v>270</v>
      </c>
      <c r="B18" s="232"/>
      <c r="C18" s="232"/>
      <c r="D18" s="232"/>
      <c r="E18" s="232"/>
      <c r="F18" s="232"/>
      <c r="G18" s="232"/>
      <c r="H18" s="233"/>
      <c r="I18" s="4">
        <v>11</v>
      </c>
      <c r="J18" s="25">
        <v>145730441</v>
      </c>
      <c r="K18" s="25">
        <v>146025686</v>
      </c>
    </row>
    <row r="19" spans="1:11" x14ac:dyDescent="0.2">
      <c r="A19" s="231" t="s">
        <v>306</v>
      </c>
      <c r="B19" s="232"/>
      <c r="C19" s="232"/>
      <c r="D19" s="232"/>
      <c r="E19" s="232"/>
      <c r="F19" s="232"/>
      <c r="G19" s="232"/>
      <c r="H19" s="233"/>
      <c r="I19" s="4">
        <v>12</v>
      </c>
      <c r="J19" s="25">
        <v>877174067</v>
      </c>
      <c r="K19" s="25">
        <v>851486399</v>
      </c>
    </row>
    <row r="20" spans="1:11" x14ac:dyDescent="0.2">
      <c r="A20" s="231" t="s">
        <v>271</v>
      </c>
      <c r="B20" s="232"/>
      <c r="C20" s="232"/>
      <c r="D20" s="232"/>
      <c r="E20" s="232"/>
      <c r="F20" s="232"/>
      <c r="G20" s="232"/>
      <c r="H20" s="233"/>
      <c r="I20" s="4">
        <v>13</v>
      </c>
      <c r="J20" s="25">
        <v>416715386</v>
      </c>
      <c r="K20" s="25">
        <v>398894347.15742993</v>
      </c>
    </row>
    <row r="21" spans="1:11" x14ac:dyDescent="0.2">
      <c r="A21" s="231" t="s">
        <v>48</v>
      </c>
      <c r="B21" s="232"/>
      <c r="C21" s="232"/>
      <c r="D21" s="232"/>
      <c r="E21" s="232"/>
      <c r="F21" s="232"/>
      <c r="G21" s="232"/>
      <c r="H21" s="233"/>
      <c r="I21" s="4">
        <v>14</v>
      </c>
      <c r="J21" s="25">
        <v>21306708</v>
      </c>
      <c r="K21" s="25">
        <v>18700550</v>
      </c>
    </row>
    <row r="22" spans="1:11" x14ac:dyDescent="0.2">
      <c r="A22" s="231" t="s">
        <v>49</v>
      </c>
      <c r="B22" s="232"/>
      <c r="C22" s="232"/>
      <c r="D22" s="232"/>
      <c r="E22" s="232"/>
      <c r="F22" s="232"/>
      <c r="G22" s="232"/>
      <c r="H22" s="233"/>
      <c r="I22" s="4">
        <v>15</v>
      </c>
      <c r="J22" s="25">
        <v>0</v>
      </c>
      <c r="K22" s="25">
        <v>0</v>
      </c>
    </row>
    <row r="23" spans="1:11" x14ac:dyDescent="0.2">
      <c r="A23" s="231" t="s">
        <v>93</v>
      </c>
      <c r="B23" s="232"/>
      <c r="C23" s="232"/>
      <c r="D23" s="232"/>
      <c r="E23" s="232"/>
      <c r="F23" s="232"/>
      <c r="G23" s="232"/>
      <c r="H23" s="233"/>
      <c r="I23" s="4">
        <v>16</v>
      </c>
      <c r="J23" s="121">
        <v>13219507</v>
      </c>
      <c r="K23" s="25">
        <v>4563905</v>
      </c>
    </row>
    <row r="24" spans="1:11" x14ac:dyDescent="0.2">
      <c r="A24" s="231" t="s">
        <v>94</v>
      </c>
      <c r="B24" s="232"/>
      <c r="C24" s="232"/>
      <c r="D24" s="232"/>
      <c r="E24" s="232"/>
      <c r="F24" s="232"/>
      <c r="G24" s="232"/>
      <c r="H24" s="233"/>
      <c r="I24" s="4">
        <v>17</v>
      </c>
      <c r="J24" s="121">
        <v>41662125</v>
      </c>
      <c r="K24" s="25">
        <v>74877560</v>
      </c>
    </row>
    <row r="25" spans="1:11" x14ac:dyDescent="0.2">
      <c r="A25" s="231" t="s">
        <v>95</v>
      </c>
      <c r="B25" s="232"/>
      <c r="C25" s="232"/>
      <c r="D25" s="232"/>
      <c r="E25" s="232"/>
      <c r="F25" s="232"/>
      <c r="G25" s="232"/>
      <c r="H25" s="233"/>
      <c r="I25" s="4">
        <v>18</v>
      </c>
      <c r="J25" s="25">
        <v>3840373</v>
      </c>
      <c r="K25" s="25">
        <v>3832945</v>
      </c>
    </row>
    <row r="26" spans="1:11" x14ac:dyDescent="0.2">
      <c r="A26" s="231" t="s">
        <v>96</v>
      </c>
      <c r="B26" s="232"/>
      <c r="C26" s="232"/>
      <c r="D26" s="232"/>
      <c r="E26" s="232"/>
      <c r="F26" s="232"/>
      <c r="G26" s="232"/>
      <c r="H26" s="233"/>
      <c r="I26" s="4">
        <v>19</v>
      </c>
      <c r="J26" s="121">
        <v>0</v>
      </c>
      <c r="K26" s="25">
        <v>0</v>
      </c>
    </row>
    <row r="27" spans="1:11" x14ac:dyDescent="0.2">
      <c r="A27" s="231" t="s">
        <v>250</v>
      </c>
      <c r="B27" s="232"/>
      <c r="C27" s="232"/>
      <c r="D27" s="232"/>
      <c r="E27" s="232"/>
      <c r="F27" s="232"/>
      <c r="G27" s="232"/>
      <c r="H27" s="233"/>
      <c r="I27" s="4">
        <v>20</v>
      </c>
      <c r="J27" s="24">
        <f>SUM(J28:J35)</f>
        <v>4323161</v>
      </c>
      <c r="K27" s="24">
        <f>SUM(K28:K35)</f>
        <v>2773886.7269999981</v>
      </c>
    </row>
    <row r="28" spans="1:11" x14ac:dyDescent="0.2">
      <c r="A28" s="231" t="s">
        <v>97</v>
      </c>
      <c r="B28" s="232"/>
      <c r="C28" s="232"/>
      <c r="D28" s="232"/>
      <c r="E28" s="232"/>
      <c r="F28" s="232"/>
      <c r="G28" s="232"/>
      <c r="H28" s="233"/>
      <c r="I28" s="4">
        <v>21</v>
      </c>
      <c r="J28" s="25">
        <v>0</v>
      </c>
      <c r="K28" s="25">
        <v>0</v>
      </c>
    </row>
    <row r="29" spans="1:11" x14ac:dyDescent="0.2">
      <c r="A29" s="231" t="s">
        <v>98</v>
      </c>
      <c r="B29" s="232"/>
      <c r="C29" s="232"/>
      <c r="D29" s="232"/>
      <c r="E29" s="232"/>
      <c r="F29" s="232"/>
      <c r="G29" s="232"/>
      <c r="H29" s="233"/>
      <c r="I29" s="4">
        <v>22</v>
      </c>
      <c r="J29" s="25">
        <v>0</v>
      </c>
      <c r="K29" s="25">
        <v>0</v>
      </c>
    </row>
    <row r="30" spans="1:11" x14ac:dyDescent="0.2">
      <c r="A30" s="231" t="s">
        <v>99</v>
      </c>
      <c r="B30" s="232"/>
      <c r="C30" s="232"/>
      <c r="D30" s="232"/>
      <c r="E30" s="232"/>
      <c r="F30" s="232"/>
      <c r="G30" s="232"/>
      <c r="H30" s="233"/>
      <c r="I30" s="4">
        <v>23</v>
      </c>
      <c r="J30" s="121">
        <v>330000</v>
      </c>
      <c r="K30" s="25">
        <v>330000</v>
      </c>
    </row>
    <row r="31" spans="1:11" x14ac:dyDescent="0.2">
      <c r="A31" s="231" t="s">
        <v>108</v>
      </c>
      <c r="B31" s="232"/>
      <c r="C31" s="232"/>
      <c r="D31" s="232"/>
      <c r="E31" s="232"/>
      <c r="F31" s="232"/>
      <c r="G31" s="232"/>
      <c r="H31" s="233"/>
      <c r="I31" s="4">
        <v>24</v>
      </c>
      <c r="J31" s="25">
        <v>0</v>
      </c>
      <c r="K31" s="25">
        <v>0</v>
      </c>
    </row>
    <row r="32" spans="1:11" x14ac:dyDescent="0.2">
      <c r="A32" s="231" t="s">
        <v>109</v>
      </c>
      <c r="B32" s="232"/>
      <c r="C32" s="232"/>
      <c r="D32" s="232"/>
      <c r="E32" s="232"/>
      <c r="F32" s="232"/>
      <c r="G32" s="232"/>
      <c r="H32" s="233"/>
      <c r="I32" s="4">
        <v>25</v>
      </c>
      <c r="J32" s="122">
        <v>180351</v>
      </c>
      <c r="K32" s="25">
        <v>166649</v>
      </c>
    </row>
    <row r="33" spans="1:11" x14ac:dyDescent="0.2">
      <c r="A33" s="231" t="s">
        <v>110</v>
      </c>
      <c r="B33" s="232"/>
      <c r="C33" s="232"/>
      <c r="D33" s="232"/>
      <c r="E33" s="232"/>
      <c r="F33" s="232"/>
      <c r="G33" s="232"/>
      <c r="H33" s="233"/>
      <c r="I33" s="4">
        <v>26</v>
      </c>
      <c r="J33" s="122">
        <v>3812810</v>
      </c>
      <c r="K33" s="25">
        <v>2277237.7269999981</v>
      </c>
    </row>
    <row r="34" spans="1:11" x14ac:dyDescent="0.2">
      <c r="A34" s="231" t="s">
        <v>100</v>
      </c>
      <c r="B34" s="232"/>
      <c r="C34" s="232"/>
      <c r="D34" s="232"/>
      <c r="E34" s="232"/>
      <c r="F34" s="232"/>
      <c r="G34" s="232"/>
      <c r="H34" s="233"/>
      <c r="I34" s="4">
        <v>27</v>
      </c>
      <c r="J34" s="25">
        <v>0</v>
      </c>
      <c r="K34" s="25">
        <v>0</v>
      </c>
    </row>
    <row r="35" spans="1:11" x14ac:dyDescent="0.2">
      <c r="A35" s="231" t="s">
        <v>243</v>
      </c>
      <c r="B35" s="232"/>
      <c r="C35" s="232"/>
      <c r="D35" s="232"/>
      <c r="E35" s="232"/>
      <c r="F35" s="232"/>
      <c r="G35" s="232"/>
      <c r="H35" s="233"/>
      <c r="I35" s="4">
        <v>28</v>
      </c>
      <c r="J35" s="25">
        <v>0</v>
      </c>
      <c r="K35" s="25">
        <v>0</v>
      </c>
    </row>
    <row r="36" spans="1:11" x14ac:dyDescent="0.2">
      <c r="A36" s="231" t="s">
        <v>244</v>
      </c>
      <c r="B36" s="232"/>
      <c r="C36" s="232"/>
      <c r="D36" s="232"/>
      <c r="E36" s="232"/>
      <c r="F36" s="232"/>
      <c r="G36" s="232"/>
      <c r="H36" s="233"/>
      <c r="I36" s="4">
        <v>29</v>
      </c>
      <c r="J36" s="24">
        <f>SUM(J37:J39)</f>
        <v>0</v>
      </c>
      <c r="K36" s="24">
        <f>SUM(K37:K39)</f>
        <v>0</v>
      </c>
    </row>
    <row r="37" spans="1:11" x14ac:dyDescent="0.2">
      <c r="A37" s="231" t="s">
        <v>101</v>
      </c>
      <c r="B37" s="232"/>
      <c r="C37" s="232"/>
      <c r="D37" s="232"/>
      <c r="E37" s="232"/>
      <c r="F37" s="232"/>
      <c r="G37" s="232"/>
      <c r="H37" s="233"/>
      <c r="I37" s="4">
        <v>30</v>
      </c>
      <c r="J37" s="25">
        <v>0</v>
      </c>
      <c r="K37" s="25">
        <v>0</v>
      </c>
    </row>
    <row r="38" spans="1:11" x14ac:dyDescent="0.2">
      <c r="A38" s="231" t="s">
        <v>102</v>
      </c>
      <c r="B38" s="232"/>
      <c r="C38" s="232"/>
      <c r="D38" s="232"/>
      <c r="E38" s="232"/>
      <c r="F38" s="232"/>
      <c r="G38" s="232"/>
      <c r="H38" s="233"/>
      <c r="I38" s="4">
        <v>31</v>
      </c>
      <c r="J38" s="25">
        <v>0</v>
      </c>
      <c r="K38" s="25">
        <v>0</v>
      </c>
    </row>
    <row r="39" spans="1:11" x14ac:dyDescent="0.2">
      <c r="A39" s="231" t="s">
        <v>103</v>
      </c>
      <c r="B39" s="232"/>
      <c r="C39" s="232"/>
      <c r="D39" s="232"/>
      <c r="E39" s="232"/>
      <c r="F39" s="232"/>
      <c r="G39" s="232"/>
      <c r="H39" s="233"/>
      <c r="I39" s="4">
        <v>32</v>
      </c>
      <c r="J39" s="25">
        <v>0</v>
      </c>
      <c r="K39" s="25">
        <v>0</v>
      </c>
    </row>
    <row r="40" spans="1:11" x14ac:dyDescent="0.2">
      <c r="A40" s="231" t="s">
        <v>245</v>
      </c>
      <c r="B40" s="232"/>
      <c r="C40" s="232"/>
      <c r="D40" s="232"/>
      <c r="E40" s="232"/>
      <c r="F40" s="232"/>
      <c r="G40" s="232"/>
      <c r="H40" s="233"/>
      <c r="I40" s="4">
        <v>33</v>
      </c>
      <c r="J40" s="25">
        <v>56022061</v>
      </c>
      <c r="K40" s="25">
        <v>57152021.468999997</v>
      </c>
    </row>
    <row r="41" spans="1:11" x14ac:dyDescent="0.2">
      <c r="A41" s="226" t="s">
        <v>298</v>
      </c>
      <c r="B41" s="227"/>
      <c r="C41" s="227"/>
      <c r="D41" s="227"/>
      <c r="E41" s="227"/>
      <c r="F41" s="227"/>
      <c r="G41" s="227"/>
      <c r="H41" s="228"/>
      <c r="I41" s="4">
        <v>34</v>
      </c>
      <c r="J41" s="24">
        <f>J42+J50+J57+J65</f>
        <v>1939271582.50351</v>
      </c>
      <c r="K41" s="24">
        <f>K42+K50+K57+K65</f>
        <v>1944773808.0251298</v>
      </c>
    </row>
    <row r="42" spans="1:11" x14ac:dyDescent="0.2">
      <c r="A42" s="231" t="s">
        <v>125</v>
      </c>
      <c r="B42" s="232"/>
      <c r="C42" s="232"/>
      <c r="D42" s="232"/>
      <c r="E42" s="232"/>
      <c r="F42" s="232"/>
      <c r="G42" s="232"/>
      <c r="H42" s="233"/>
      <c r="I42" s="4">
        <v>35</v>
      </c>
      <c r="J42" s="24">
        <f>SUM(J43:J49)</f>
        <v>758240952</v>
      </c>
      <c r="K42" s="24">
        <f>SUM(K43:K49)</f>
        <v>745498805</v>
      </c>
    </row>
    <row r="43" spans="1:11" x14ac:dyDescent="0.2">
      <c r="A43" s="231" t="s">
        <v>148</v>
      </c>
      <c r="B43" s="232"/>
      <c r="C43" s="232"/>
      <c r="D43" s="232"/>
      <c r="E43" s="232"/>
      <c r="F43" s="232"/>
      <c r="G43" s="232"/>
      <c r="H43" s="233"/>
      <c r="I43" s="4">
        <v>36</v>
      </c>
      <c r="J43" s="25">
        <v>213149271</v>
      </c>
      <c r="K43" s="25">
        <v>214444445</v>
      </c>
    </row>
    <row r="44" spans="1:11" x14ac:dyDescent="0.2">
      <c r="A44" s="231" t="s">
        <v>149</v>
      </c>
      <c r="B44" s="232"/>
      <c r="C44" s="232"/>
      <c r="D44" s="232"/>
      <c r="E44" s="232"/>
      <c r="F44" s="232"/>
      <c r="G44" s="232"/>
      <c r="H44" s="233"/>
      <c r="I44" s="4">
        <v>37</v>
      </c>
      <c r="J44" s="25">
        <v>50870289</v>
      </c>
      <c r="K44" s="25">
        <v>31908689</v>
      </c>
    </row>
    <row r="45" spans="1:11" x14ac:dyDescent="0.2">
      <c r="A45" s="231" t="s">
        <v>111</v>
      </c>
      <c r="B45" s="232"/>
      <c r="C45" s="232"/>
      <c r="D45" s="232"/>
      <c r="E45" s="232"/>
      <c r="F45" s="232"/>
      <c r="G45" s="232"/>
      <c r="H45" s="233"/>
      <c r="I45" s="4">
        <v>38</v>
      </c>
      <c r="J45" s="25">
        <v>255608587</v>
      </c>
      <c r="K45" s="25">
        <v>264837017</v>
      </c>
    </row>
    <row r="46" spans="1:11" x14ac:dyDescent="0.2">
      <c r="A46" s="231" t="s">
        <v>112</v>
      </c>
      <c r="B46" s="232"/>
      <c r="C46" s="232"/>
      <c r="D46" s="232"/>
      <c r="E46" s="232"/>
      <c r="F46" s="232"/>
      <c r="G46" s="232"/>
      <c r="H46" s="233"/>
      <c r="I46" s="4">
        <v>39</v>
      </c>
      <c r="J46" s="25">
        <v>180954554</v>
      </c>
      <c r="K46" s="25">
        <v>176430099</v>
      </c>
    </row>
    <row r="47" spans="1:11" x14ac:dyDescent="0.2">
      <c r="A47" s="231" t="s">
        <v>113</v>
      </c>
      <c r="B47" s="232"/>
      <c r="C47" s="232"/>
      <c r="D47" s="232"/>
      <c r="E47" s="232"/>
      <c r="F47" s="232"/>
      <c r="G47" s="232"/>
      <c r="H47" s="233"/>
      <c r="I47" s="4">
        <v>40</v>
      </c>
      <c r="J47" s="25">
        <v>0</v>
      </c>
      <c r="K47" s="25">
        <v>0</v>
      </c>
    </row>
    <row r="48" spans="1:11" x14ac:dyDescent="0.2">
      <c r="A48" s="231" t="s">
        <v>114</v>
      </c>
      <c r="B48" s="232"/>
      <c r="C48" s="232"/>
      <c r="D48" s="232"/>
      <c r="E48" s="232"/>
      <c r="F48" s="232"/>
      <c r="G48" s="232"/>
      <c r="H48" s="233"/>
      <c r="I48" s="4">
        <v>41</v>
      </c>
      <c r="J48" s="25">
        <v>57658251</v>
      </c>
      <c r="K48" s="25">
        <v>57878555</v>
      </c>
    </row>
    <row r="49" spans="1:11" x14ac:dyDescent="0.2">
      <c r="A49" s="231" t="s">
        <v>115</v>
      </c>
      <c r="B49" s="232"/>
      <c r="C49" s="232"/>
      <c r="D49" s="232"/>
      <c r="E49" s="232"/>
      <c r="F49" s="232"/>
      <c r="G49" s="232"/>
      <c r="H49" s="233"/>
      <c r="I49" s="4">
        <v>42</v>
      </c>
      <c r="J49" s="121">
        <v>0</v>
      </c>
      <c r="K49" s="25">
        <v>0</v>
      </c>
    </row>
    <row r="50" spans="1:11" x14ac:dyDescent="0.2">
      <c r="A50" s="231" t="s">
        <v>126</v>
      </c>
      <c r="B50" s="232"/>
      <c r="C50" s="232"/>
      <c r="D50" s="232"/>
      <c r="E50" s="232"/>
      <c r="F50" s="232"/>
      <c r="G50" s="232"/>
      <c r="H50" s="233"/>
      <c r="I50" s="4">
        <v>43</v>
      </c>
      <c r="J50" s="24">
        <f>SUM(J51:J56)</f>
        <v>1021565727.50351</v>
      </c>
      <c r="K50" s="24">
        <f>SUM(K51:K56)</f>
        <v>1070410112.3482629</v>
      </c>
    </row>
    <row r="51" spans="1:11" x14ac:dyDescent="0.2">
      <c r="A51" s="231" t="s">
        <v>258</v>
      </c>
      <c r="B51" s="232"/>
      <c r="C51" s="232"/>
      <c r="D51" s="232"/>
      <c r="E51" s="232"/>
      <c r="F51" s="232"/>
      <c r="G51" s="232"/>
      <c r="H51" s="233"/>
      <c r="I51" s="4">
        <v>44</v>
      </c>
      <c r="J51" s="25">
        <v>0</v>
      </c>
      <c r="K51" s="25">
        <v>0</v>
      </c>
    </row>
    <row r="52" spans="1:11" x14ac:dyDescent="0.2">
      <c r="A52" s="231" t="s">
        <v>259</v>
      </c>
      <c r="B52" s="232"/>
      <c r="C52" s="232"/>
      <c r="D52" s="232"/>
      <c r="E52" s="232"/>
      <c r="F52" s="232"/>
      <c r="G52" s="232"/>
      <c r="H52" s="233"/>
      <c r="I52" s="4">
        <v>45</v>
      </c>
      <c r="J52" s="121">
        <v>973000722</v>
      </c>
      <c r="K52" s="25">
        <v>1032054179.96165</v>
      </c>
    </row>
    <row r="53" spans="1:11" x14ac:dyDescent="0.2">
      <c r="A53" s="231" t="s">
        <v>260</v>
      </c>
      <c r="B53" s="232"/>
      <c r="C53" s="232"/>
      <c r="D53" s="232"/>
      <c r="E53" s="232"/>
      <c r="F53" s="232"/>
      <c r="G53" s="232"/>
      <c r="H53" s="233"/>
      <c r="I53" s="4">
        <v>46</v>
      </c>
      <c r="J53" s="25">
        <v>0</v>
      </c>
      <c r="K53" s="25">
        <v>0</v>
      </c>
    </row>
    <row r="54" spans="1:11" x14ac:dyDescent="0.2">
      <c r="A54" s="231" t="s">
        <v>261</v>
      </c>
      <c r="B54" s="232"/>
      <c r="C54" s="232"/>
      <c r="D54" s="232"/>
      <c r="E54" s="232"/>
      <c r="F54" s="232"/>
      <c r="G54" s="232"/>
      <c r="H54" s="233"/>
      <c r="I54" s="4">
        <v>47</v>
      </c>
      <c r="J54" s="25">
        <v>2699198</v>
      </c>
      <c r="K54" s="25">
        <v>2112782</v>
      </c>
    </row>
    <row r="55" spans="1:11" x14ac:dyDescent="0.2">
      <c r="A55" s="231" t="s">
        <v>5</v>
      </c>
      <c r="B55" s="232"/>
      <c r="C55" s="232"/>
      <c r="D55" s="232"/>
      <c r="E55" s="232"/>
      <c r="F55" s="232"/>
      <c r="G55" s="232"/>
      <c r="H55" s="233"/>
      <c r="I55" s="4">
        <v>48</v>
      </c>
      <c r="J55" s="121">
        <v>41429788</v>
      </c>
      <c r="K55" s="25">
        <v>28360667</v>
      </c>
    </row>
    <row r="56" spans="1:11" x14ac:dyDescent="0.2">
      <c r="A56" s="231" t="s">
        <v>6</v>
      </c>
      <c r="B56" s="232"/>
      <c r="C56" s="232"/>
      <c r="D56" s="232"/>
      <c r="E56" s="232"/>
      <c r="F56" s="232"/>
      <c r="G56" s="232"/>
      <c r="H56" s="233"/>
      <c r="I56" s="4">
        <v>49</v>
      </c>
      <c r="J56" s="121">
        <v>4436019.5035099983</v>
      </c>
      <c r="K56" s="25">
        <v>7882483.3866128922</v>
      </c>
    </row>
    <row r="57" spans="1:11" x14ac:dyDescent="0.2">
      <c r="A57" s="231" t="s">
        <v>127</v>
      </c>
      <c r="B57" s="232"/>
      <c r="C57" s="232"/>
      <c r="D57" s="232"/>
      <c r="E57" s="232"/>
      <c r="F57" s="232"/>
      <c r="G57" s="232"/>
      <c r="H57" s="233"/>
      <c r="I57" s="4">
        <v>50</v>
      </c>
      <c r="J57" s="24">
        <f>SUM(J58:J64)</f>
        <v>13505061</v>
      </c>
      <c r="K57" s="24">
        <f>SUM(K58:K64)</f>
        <v>8773367</v>
      </c>
    </row>
    <row r="58" spans="1:11" x14ac:dyDescent="0.2">
      <c r="A58" s="231" t="s">
        <v>97</v>
      </c>
      <c r="B58" s="232"/>
      <c r="C58" s="232"/>
      <c r="D58" s="232"/>
      <c r="E58" s="232"/>
      <c r="F58" s="232"/>
      <c r="G58" s="232"/>
      <c r="H58" s="233"/>
      <c r="I58" s="4">
        <v>51</v>
      </c>
      <c r="J58" s="122">
        <v>0</v>
      </c>
      <c r="K58" s="25">
        <v>0</v>
      </c>
    </row>
    <row r="59" spans="1:11" x14ac:dyDescent="0.2">
      <c r="A59" s="231" t="s">
        <v>98</v>
      </c>
      <c r="B59" s="232"/>
      <c r="C59" s="232"/>
      <c r="D59" s="232"/>
      <c r="E59" s="232"/>
      <c r="F59" s="232"/>
      <c r="G59" s="232"/>
      <c r="H59" s="233"/>
      <c r="I59" s="4">
        <v>52</v>
      </c>
      <c r="J59" s="25">
        <v>0</v>
      </c>
      <c r="K59" s="25">
        <v>0</v>
      </c>
    </row>
    <row r="60" spans="1:11" x14ac:dyDescent="0.2">
      <c r="A60" s="231" t="s">
        <v>300</v>
      </c>
      <c r="B60" s="232"/>
      <c r="C60" s="232"/>
      <c r="D60" s="232"/>
      <c r="E60" s="232"/>
      <c r="F60" s="232"/>
      <c r="G60" s="232"/>
      <c r="H60" s="233"/>
      <c r="I60" s="4">
        <v>53</v>
      </c>
      <c r="J60" s="25">
        <v>0</v>
      </c>
      <c r="K60" s="25">
        <v>0</v>
      </c>
    </row>
    <row r="61" spans="1:11" x14ac:dyDescent="0.2">
      <c r="A61" s="231" t="s">
        <v>108</v>
      </c>
      <c r="B61" s="232"/>
      <c r="C61" s="232"/>
      <c r="D61" s="232"/>
      <c r="E61" s="232"/>
      <c r="F61" s="232"/>
      <c r="G61" s="232"/>
      <c r="H61" s="233"/>
      <c r="I61" s="4">
        <v>54</v>
      </c>
      <c r="J61" s="25">
        <v>0</v>
      </c>
      <c r="K61" s="25">
        <v>0</v>
      </c>
    </row>
    <row r="62" spans="1:11" x14ac:dyDescent="0.2">
      <c r="A62" s="231" t="s">
        <v>109</v>
      </c>
      <c r="B62" s="232"/>
      <c r="C62" s="232"/>
      <c r="D62" s="232"/>
      <c r="E62" s="232"/>
      <c r="F62" s="232"/>
      <c r="G62" s="232"/>
      <c r="H62" s="233"/>
      <c r="I62" s="4">
        <v>55</v>
      </c>
      <c r="J62" s="122">
        <f>12221331+500000</f>
        <v>12721331</v>
      </c>
      <c r="K62" s="25">
        <v>8431379</v>
      </c>
    </row>
    <row r="63" spans="1:11" x14ac:dyDescent="0.2">
      <c r="A63" s="231" t="s">
        <v>110</v>
      </c>
      <c r="B63" s="232"/>
      <c r="C63" s="232"/>
      <c r="D63" s="232"/>
      <c r="E63" s="232"/>
      <c r="F63" s="232"/>
      <c r="G63" s="232"/>
      <c r="H63" s="233"/>
      <c r="I63" s="4">
        <v>56</v>
      </c>
      <c r="J63" s="122">
        <v>143902</v>
      </c>
      <c r="K63" s="25">
        <v>232895</v>
      </c>
    </row>
    <row r="64" spans="1:11" x14ac:dyDescent="0.2">
      <c r="A64" s="231" t="s">
        <v>68</v>
      </c>
      <c r="B64" s="232"/>
      <c r="C64" s="232"/>
      <c r="D64" s="232"/>
      <c r="E64" s="232"/>
      <c r="F64" s="232"/>
      <c r="G64" s="232"/>
      <c r="H64" s="233"/>
      <c r="I64" s="4">
        <v>57</v>
      </c>
      <c r="J64" s="25">
        <f>1139828-500000</f>
        <v>639828</v>
      </c>
      <c r="K64" s="25">
        <v>109093</v>
      </c>
    </row>
    <row r="65" spans="1:13" x14ac:dyDescent="0.2">
      <c r="A65" s="231" t="s">
        <v>265</v>
      </c>
      <c r="B65" s="232"/>
      <c r="C65" s="232"/>
      <c r="D65" s="232"/>
      <c r="E65" s="232"/>
      <c r="F65" s="232"/>
      <c r="G65" s="232"/>
      <c r="H65" s="233"/>
      <c r="I65" s="4">
        <v>58</v>
      </c>
      <c r="J65" s="25">
        <v>145959842</v>
      </c>
      <c r="K65" s="25">
        <v>120091523.67686699</v>
      </c>
    </row>
    <row r="66" spans="1:13" x14ac:dyDescent="0.2">
      <c r="A66" s="226" t="s">
        <v>75</v>
      </c>
      <c r="B66" s="227"/>
      <c r="C66" s="227"/>
      <c r="D66" s="227"/>
      <c r="E66" s="227"/>
      <c r="F66" s="227"/>
      <c r="G66" s="227"/>
      <c r="H66" s="228"/>
      <c r="I66" s="4">
        <v>59</v>
      </c>
      <c r="J66" s="25">
        <v>23527372</v>
      </c>
      <c r="K66" s="25">
        <v>18336411.987780001</v>
      </c>
    </row>
    <row r="67" spans="1:13" x14ac:dyDescent="0.2">
      <c r="A67" s="226" t="s">
        <v>299</v>
      </c>
      <c r="B67" s="227"/>
      <c r="C67" s="227"/>
      <c r="D67" s="227"/>
      <c r="E67" s="227"/>
      <c r="F67" s="227"/>
      <c r="G67" s="227"/>
      <c r="H67" s="228"/>
      <c r="I67" s="4">
        <v>60</v>
      </c>
      <c r="J67" s="24">
        <f>J8+J9+J41+J66</f>
        <v>3854720114.50351</v>
      </c>
      <c r="K67" s="24">
        <f>K8+K9+K41+K66</f>
        <v>3826893763.3663402</v>
      </c>
    </row>
    <row r="68" spans="1:13" ht="13.5" thickBot="1" x14ac:dyDescent="0.25">
      <c r="A68" s="244" t="s">
        <v>116</v>
      </c>
      <c r="B68" s="245"/>
      <c r="C68" s="245"/>
      <c r="D68" s="245"/>
      <c r="E68" s="245"/>
      <c r="F68" s="245"/>
      <c r="G68" s="245"/>
      <c r="H68" s="246"/>
      <c r="I68" s="107">
        <v>61</v>
      </c>
      <c r="J68" s="125">
        <v>714445958</v>
      </c>
      <c r="K68" s="144">
        <v>721202924</v>
      </c>
    </row>
    <row r="69" spans="1:13" x14ac:dyDescent="0.2">
      <c r="A69" s="241" t="s">
        <v>77</v>
      </c>
      <c r="B69" s="247"/>
      <c r="C69" s="247"/>
      <c r="D69" s="247"/>
      <c r="E69" s="247"/>
      <c r="F69" s="247"/>
      <c r="G69" s="247"/>
      <c r="H69" s="247"/>
      <c r="I69" s="247"/>
      <c r="J69" s="247"/>
      <c r="K69" s="248"/>
    </row>
    <row r="70" spans="1:13" x14ac:dyDescent="0.2">
      <c r="A70" s="223" t="s">
        <v>251</v>
      </c>
      <c r="B70" s="224"/>
      <c r="C70" s="224"/>
      <c r="D70" s="224"/>
      <c r="E70" s="224"/>
      <c r="F70" s="224"/>
      <c r="G70" s="224"/>
      <c r="H70" s="225"/>
      <c r="I70" s="6">
        <v>62</v>
      </c>
      <c r="J70" s="123">
        <f>J71+J72+J73+J79+J80+J83+J86</f>
        <v>1695787380</v>
      </c>
      <c r="K70" s="33">
        <f>K71+K72+K73+K79+K80+K83+K86</f>
        <v>1739320535.0595939</v>
      </c>
    </row>
    <row r="71" spans="1:13" x14ac:dyDescent="0.2">
      <c r="A71" s="231" t="s">
        <v>162</v>
      </c>
      <c r="B71" s="232"/>
      <c r="C71" s="232"/>
      <c r="D71" s="232"/>
      <c r="E71" s="232"/>
      <c r="F71" s="232"/>
      <c r="G71" s="232"/>
      <c r="H71" s="233"/>
      <c r="I71" s="4">
        <v>63</v>
      </c>
      <c r="J71" s="124">
        <v>1626000900</v>
      </c>
      <c r="K71" s="121">
        <v>1626000900</v>
      </c>
    </row>
    <row r="72" spans="1:13" x14ac:dyDescent="0.2">
      <c r="A72" s="231" t="s">
        <v>163</v>
      </c>
      <c r="B72" s="232"/>
      <c r="C72" s="232"/>
      <c r="D72" s="232"/>
      <c r="E72" s="232"/>
      <c r="F72" s="232"/>
      <c r="G72" s="232"/>
      <c r="H72" s="233"/>
      <c r="I72" s="4">
        <v>64</v>
      </c>
      <c r="J72" s="25">
        <v>24569630</v>
      </c>
      <c r="K72" s="25">
        <v>24569630</v>
      </c>
    </row>
    <row r="73" spans="1:13" x14ac:dyDescent="0.2">
      <c r="A73" s="231" t="s">
        <v>164</v>
      </c>
      <c r="B73" s="232"/>
      <c r="C73" s="232"/>
      <c r="D73" s="232"/>
      <c r="E73" s="232"/>
      <c r="F73" s="232"/>
      <c r="G73" s="232"/>
      <c r="H73" s="233"/>
      <c r="I73" s="4">
        <v>65</v>
      </c>
      <c r="J73" s="24">
        <f>J74+J75-J76+J77+J78</f>
        <v>52039980</v>
      </c>
      <c r="K73" s="24">
        <f>K74+K75-K76+K77+K78</f>
        <v>62655504.104373693</v>
      </c>
      <c r="L73" s="9"/>
    </row>
    <row r="74" spans="1:13" x14ac:dyDescent="0.2">
      <c r="A74" s="231" t="s">
        <v>165</v>
      </c>
      <c r="B74" s="232"/>
      <c r="C74" s="232"/>
      <c r="D74" s="232"/>
      <c r="E74" s="232"/>
      <c r="F74" s="232"/>
      <c r="G74" s="232"/>
      <c r="H74" s="233"/>
      <c r="I74" s="4">
        <v>66</v>
      </c>
      <c r="J74" s="25">
        <v>20808012</v>
      </c>
      <c r="K74" s="25">
        <v>20808012</v>
      </c>
      <c r="L74" s="9"/>
    </row>
    <row r="75" spans="1:13" x14ac:dyDescent="0.2">
      <c r="A75" s="231" t="s">
        <v>166</v>
      </c>
      <c r="B75" s="232"/>
      <c r="C75" s="232"/>
      <c r="D75" s="232"/>
      <c r="E75" s="232"/>
      <c r="F75" s="232"/>
      <c r="G75" s="232"/>
      <c r="H75" s="233"/>
      <c r="I75" s="4">
        <v>67</v>
      </c>
      <c r="J75" s="25">
        <v>35344592</v>
      </c>
      <c r="K75" s="25">
        <v>35344592</v>
      </c>
      <c r="L75" s="9"/>
    </row>
    <row r="76" spans="1:13" x14ac:dyDescent="0.2">
      <c r="A76" s="231" t="s">
        <v>154</v>
      </c>
      <c r="B76" s="232"/>
      <c r="C76" s="232"/>
      <c r="D76" s="232"/>
      <c r="E76" s="232"/>
      <c r="F76" s="232"/>
      <c r="G76" s="232"/>
      <c r="H76" s="233"/>
      <c r="I76" s="4">
        <v>68</v>
      </c>
      <c r="J76" s="25">
        <v>67604502</v>
      </c>
      <c r="K76" s="25">
        <v>67604502</v>
      </c>
      <c r="L76" s="9"/>
    </row>
    <row r="77" spans="1:13" x14ac:dyDescent="0.2">
      <c r="A77" s="231" t="s">
        <v>155</v>
      </c>
      <c r="B77" s="232"/>
      <c r="C77" s="232"/>
      <c r="D77" s="232"/>
      <c r="E77" s="232"/>
      <c r="F77" s="232"/>
      <c r="G77" s="232"/>
      <c r="H77" s="233"/>
      <c r="I77" s="4">
        <v>69</v>
      </c>
      <c r="J77" s="25">
        <v>30705853</v>
      </c>
      <c r="K77" s="25">
        <v>35243962</v>
      </c>
      <c r="L77" s="9"/>
    </row>
    <row r="78" spans="1:13" x14ac:dyDescent="0.2">
      <c r="A78" s="231" t="s">
        <v>156</v>
      </c>
      <c r="B78" s="232"/>
      <c r="C78" s="232"/>
      <c r="D78" s="232"/>
      <c r="E78" s="232"/>
      <c r="F78" s="232"/>
      <c r="G78" s="232"/>
      <c r="H78" s="233"/>
      <c r="I78" s="4">
        <v>70</v>
      </c>
      <c r="J78" s="121">
        <v>32786025</v>
      </c>
      <c r="K78" s="25">
        <v>38863440.104373693</v>
      </c>
      <c r="L78" s="9"/>
    </row>
    <row r="79" spans="1:13" x14ac:dyDescent="0.2">
      <c r="A79" s="231" t="s">
        <v>157</v>
      </c>
      <c r="B79" s="232"/>
      <c r="C79" s="232"/>
      <c r="D79" s="232"/>
      <c r="E79" s="232"/>
      <c r="F79" s="232"/>
      <c r="G79" s="232"/>
      <c r="H79" s="233"/>
      <c r="I79" s="4">
        <v>71</v>
      </c>
      <c r="J79" s="25">
        <v>0</v>
      </c>
      <c r="K79" s="25">
        <v>0</v>
      </c>
      <c r="L79" s="9"/>
    </row>
    <row r="80" spans="1:13" x14ac:dyDescent="0.2">
      <c r="A80" s="231" t="s">
        <v>296</v>
      </c>
      <c r="B80" s="232"/>
      <c r="C80" s="232"/>
      <c r="D80" s="232"/>
      <c r="E80" s="232"/>
      <c r="F80" s="232"/>
      <c r="G80" s="232"/>
      <c r="H80" s="233"/>
      <c r="I80" s="4">
        <v>72</v>
      </c>
      <c r="J80" s="24">
        <f>J81-J82</f>
        <v>-110891556</v>
      </c>
      <c r="K80" s="24">
        <f>K81-K82</f>
        <v>-46148603</v>
      </c>
      <c r="L80" s="9"/>
      <c r="M80" s="9"/>
    </row>
    <row r="81" spans="1:12" x14ac:dyDescent="0.2">
      <c r="A81" s="249" t="s">
        <v>202</v>
      </c>
      <c r="B81" s="250"/>
      <c r="C81" s="250"/>
      <c r="D81" s="250"/>
      <c r="E81" s="250"/>
      <c r="F81" s="250"/>
      <c r="G81" s="250"/>
      <c r="H81" s="251"/>
      <c r="I81" s="4">
        <v>73</v>
      </c>
      <c r="J81" s="25">
        <v>0</v>
      </c>
      <c r="K81" s="25">
        <v>0</v>
      </c>
      <c r="L81" s="9"/>
    </row>
    <row r="82" spans="1:12" x14ac:dyDescent="0.2">
      <c r="A82" s="249" t="s">
        <v>203</v>
      </c>
      <c r="B82" s="250"/>
      <c r="C82" s="250"/>
      <c r="D82" s="250"/>
      <c r="E82" s="250"/>
      <c r="F82" s="250"/>
      <c r="G82" s="250"/>
      <c r="H82" s="251"/>
      <c r="I82" s="4">
        <v>74</v>
      </c>
      <c r="J82" s="25">
        <v>110891556</v>
      </c>
      <c r="K82" s="25">
        <f>46148899-296</f>
        <v>46148603</v>
      </c>
      <c r="L82" s="9"/>
    </row>
    <row r="83" spans="1:12" x14ac:dyDescent="0.2">
      <c r="A83" s="231" t="s">
        <v>297</v>
      </c>
      <c r="B83" s="232"/>
      <c r="C83" s="232"/>
      <c r="D83" s="232"/>
      <c r="E83" s="232"/>
      <c r="F83" s="232"/>
      <c r="G83" s="232"/>
      <c r="H83" s="233"/>
      <c r="I83" s="4">
        <v>75</v>
      </c>
      <c r="J83" s="24">
        <f>J84-J85</f>
        <v>69281062</v>
      </c>
      <c r="K83" s="24">
        <f>K84-K85</f>
        <v>39104898.955220297</v>
      </c>
      <c r="L83" s="9"/>
    </row>
    <row r="84" spans="1:12" x14ac:dyDescent="0.2">
      <c r="A84" s="249" t="s">
        <v>204</v>
      </c>
      <c r="B84" s="250"/>
      <c r="C84" s="250"/>
      <c r="D84" s="250"/>
      <c r="E84" s="250"/>
      <c r="F84" s="250"/>
      <c r="G84" s="250"/>
      <c r="H84" s="251"/>
      <c r="I84" s="4">
        <v>76</v>
      </c>
      <c r="J84" s="25">
        <v>69281062</v>
      </c>
      <c r="K84" s="25">
        <v>39104898.955220297</v>
      </c>
      <c r="L84" s="9"/>
    </row>
    <row r="85" spans="1:12" x14ac:dyDescent="0.2">
      <c r="A85" s="249" t="s">
        <v>205</v>
      </c>
      <c r="B85" s="250"/>
      <c r="C85" s="250"/>
      <c r="D85" s="250"/>
      <c r="E85" s="250"/>
      <c r="F85" s="250"/>
      <c r="G85" s="250"/>
      <c r="H85" s="251"/>
      <c r="I85" s="4">
        <v>77</v>
      </c>
      <c r="J85" s="25">
        <v>0</v>
      </c>
      <c r="K85" s="25">
        <v>0</v>
      </c>
      <c r="L85" s="9"/>
    </row>
    <row r="86" spans="1:12" x14ac:dyDescent="0.2">
      <c r="A86" s="231" t="s">
        <v>206</v>
      </c>
      <c r="B86" s="232"/>
      <c r="C86" s="232"/>
      <c r="D86" s="232"/>
      <c r="E86" s="232"/>
      <c r="F86" s="232"/>
      <c r="G86" s="232"/>
      <c r="H86" s="233"/>
      <c r="I86" s="4">
        <v>78</v>
      </c>
      <c r="J86" s="25">
        <v>34787364</v>
      </c>
      <c r="K86" s="25">
        <v>33138205</v>
      </c>
      <c r="L86" s="9"/>
    </row>
    <row r="87" spans="1:12" x14ac:dyDescent="0.2">
      <c r="A87" s="226" t="s">
        <v>40</v>
      </c>
      <c r="B87" s="227"/>
      <c r="C87" s="227"/>
      <c r="D87" s="227"/>
      <c r="E87" s="227"/>
      <c r="F87" s="227"/>
      <c r="G87" s="227"/>
      <c r="H87" s="228"/>
      <c r="I87" s="4">
        <v>79</v>
      </c>
      <c r="J87" s="24">
        <f>SUM(J88:J90)</f>
        <v>34326066</v>
      </c>
      <c r="K87" s="24">
        <f>SUM(K88:K90)</f>
        <v>33534966.238992002</v>
      </c>
    </row>
    <row r="88" spans="1:12" x14ac:dyDescent="0.2">
      <c r="A88" s="231" t="s">
        <v>150</v>
      </c>
      <c r="B88" s="232"/>
      <c r="C88" s="232"/>
      <c r="D88" s="232"/>
      <c r="E88" s="232"/>
      <c r="F88" s="232"/>
      <c r="G88" s="232"/>
      <c r="H88" s="233"/>
      <c r="I88" s="4">
        <v>80</v>
      </c>
      <c r="J88" s="121">
        <v>23334629</v>
      </c>
      <c r="K88" s="25">
        <v>23339296.238992002</v>
      </c>
    </row>
    <row r="89" spans="1:12" x14ac:dyDescent="0.2">
      <c r="A89" s="231" t="s">
        <v>151</v>
      </c>
      <c r="B89" s="232"/>
      <c r="C89" s="232"/>
      <c r="D89" s="232"/>
      <c r="E89" s="232"/>
      <c r="F89" s="232"/>
      <c r="G89" s="232"/>
      <c r="H89" s="233"/>
      <c r="I89" s="4">
        <v>81</v>
      </c>
      <c r="J89" s="25">
        <v>0</v>
      </c>
      <c r="K89" s="25">
        <v>0</v>
      </c>
    </row>
    <row r="90" spans="1:12" x14ac:dyDescent="0.2">
      <c r="A90" s="231" t="s">
        <v>152</v>
      </c>
      <c r="B90" s="232"/>
      <c r="C90" s="232"/>
      <c r="D90" s="232"/>
      <c r="E90" s="232"/>
      <c r="F90" s="232"/>
      <c r="G90" s="232"/>
      <c r="H90" s="233"/>
      <c r="I90" s="4">
        <v>82</v>
      </c>
      <c r="J90" s="121">
        <v>10991437</v>
      </c>
      <c r="K90" s="25">
        <v>10195670</v>
      </c>
    </row>
    <row r="91" spans="1:12" x14ac:dyDescent="0.2">
      <c r="A91" s="226" t="s">
        <v>41</v>
      </c>
      <c r="B91" s="227"/>
      <c r="C91" s="227"/>
      <c r="D91" s="227"/>
      <c r="E91" s="227"/>
      <c r="F91" s="227"/>
      <c r="G91" s="227"/>
      <c r="H91" s="228"/>
      <c r="I91" s="4">
        <v>83</v>
      </c>
      <c r="J91" s="24">
        <f>SUM(J92:J100)</f>
        <v>904612677</v>
      </c>
      <c r="K91" s="24">
        <f>SUM(K92:K100)</f>
        <v>798808029</v>
      </c>
    </row>
    <row r="92" spans="1:12" x14ac:dyDescent="0.2">
      <c r="A92" s="231" t="s">
        <v>153</v>
      </c>
      <c r="B92" s="232"/>
      <c r="C92" s="232"/>
      <c r="D92" s="232"/>
      <c r="E92" s="232"/>
      <c r="F92" s="232"/>
      <c r="G92" s="232"/>
      <c r="H92" s="233"/>
      <c r="I92" s="4">
        <v>84</v>
      </c>
      <c r="J92" s="25">
        <v>0</v>
      </c>
      <c r="K92" s="25">
        <v>0</v>
      </c>
    </row>
    <row r="93" spans="1:12" x14ac:dyDescent="0.2">
      <c r="A93" s="231" t="s">
        <v>301</v>
      </c>
      <c r="B93" s="232"/>
      <c r="C93" s="232"/>
      <c r="D93" s="232"/>
      <c r="E93" s="232"/>
      <c r="F93" s="232"/>
      <c r="G93" s="232"/>
      <c r="H93" s="233"/>
      <c r="I93" s="4">
        <v>85</v>
      </c>
      <c r="J93" s="25">
        <v>0</v>
      </c>
      <c r="K93" s="25">
        <v>0</v>
      </c>
    </row>
    <row r="94" spans="1:12" x14ac:dyDescent="0.2">
      <c r="A94" s="231" t="s">
        <v>0</v>
      </c>
      <c r="B94" s="232"/>
      <c r="C94" s="232"/>
      <c r="D94" s="232"/>
      <c r="E94" s="232"/>
      <c r="F94" s="232"/>
      <c r="G94" s="232"/>
      <c r="H94" s="233"/>
      <c r="I94" s="4">
        <v>86</v>
      </c>
      <c r="J94" s="25">
        <v>897615677</v>
      </c>
      <c r="K94" s="25">
        <v>792173029</v>
      </c>
    </row>
    <row r="95" spans="1:12" x14ac:dyDescent="0.2">
      <c r="A95" s="231" t="s">
        <v>302</v>
      </c>
      <c r="B95" s="232"/>
      <c r="C95" s="232"/>
      <c r="D95" s="232"/>
      <c r="E95" s="232"/>
      <c r="F95" s="232"/>
      <c r="G95" s="232"/>
      <c r="H95" s="233"/>
      <c r="I95" s="4">
        <v>87</v>
      </c>
      <c r="J95" s="25">
        <v>0</v>
      </c>
      <c r="K95" s="25">
        <v>0</v>
      </c>
    </row>
    <row r="96" spans="1:12" x14ac:dyDescent="0.2">
      <c r="A96" s="231" t="s">
        <v>303</v>
      </c>
      <c r="B96" s="232"/>
      <c r="C96" s="232"/>
      <c r="D96" s="232"/>
      <c r="E96" s="232"/>
      <c r="F96" s="232"/>
      <c r="G96" s="232"/>
      <c r="H96" s="233"/>
      <c r="I96" s="4">
        <v>88</v>
      </c>
      <c r="J96" s="25">
        <v>0</v>
      </c>
      <c r="K96" s="25">
        <v>0</v>
      </c>
    </row>
    <row r="97" spans="1:11" x14ac:dyDescent="0.2">
      <c r="A97" s="231" t="s">
        <v>304</v>
      </c>
      <c r="B97" s="232"/>
      <c r="C97" s="232"/>
      <c r="D97" s="232"/>
      <c r="E97" s="232"/>
      <c r="F97" s="232"/>
      <c r="G97" s="232"/>
      <c r="H97" s="233"/>
      <c r="I97" s="4">
        <v>89</v>
      </c>
      <c r="J97" s="25">
        <v>0</v>
      </c>
      <c r="K97" s="25">
        <v>0</v>
      </c>
    </row>
    <row r="98" spans="1:11" x14ac:dyDescent="0.2">
      <c r="A98" s="231" t="s">
        <v>119</v>
      </c>
      <c r="B98" s="232"/>
      <c r="C98" s="232"/>
      <c r="D98" s="232"/>
      <c r="E98" s="232"/>
      <c r="F98" s="232"/>
      <c r="G98" s="232"/>
      <c r="H98" s="233"/>
      <c r="I98" s="4">
        <v>90</v>
      </c>
      <c r="J98" s="25">
        <v>0</v>
      </c>
      <c r="K98" s="25">
        <v>0</v>
      </c>
    </row>
    <row r="99" spans="1:11" x14ac:dyDescent="0.2">
      <c r="A99" s="231" t="s">
        <v>117</v>
      </c>
      <c r="B99" s="232"/>
      <c r="C99" s="232"/>
      <c r="D99" s="232"/>
      <c r="E99" s="232"/>
      <c r="F99" s="232"/>
      <c r="G99" s="232"/>
      <c r="H99" s="233"/>
      <c r="I99" s="4">
        <v>91</v>
      </c>
      <c r="J99" s="25">
        <v>0</v>
      </c>
      <c r="K99" s="25">
        <v>0</v>
      </c>
    </row>
    <row r="100" spans="1:11" x14ac:dyDescent="0.2">
      <c r="A100" s="231" t="s">
        <v>118</v>
      </c>
      <c r="B100" s="232"/>
      <c r="C100" s="232"/>
      <c r="D100" s="232"/>
      <c r="E100" s="232"/>
      <c r="F100" s="232"/>
      <c r="G100" s="232"/>
      <c r="H100" s="233"/>
      <c r="I100" s="4">
        <v>92</v>
      </c>
      <c r="J100" s="25">
        <v>6997000</v>
      </c>
      <c r="K100" s="25">
        <v>6635000</v>
      </c>
    </row>
    <row r="101" spans="1:11" x14ac:dyDescent="0.2">
      <c r="A101" s="226" t="s">
        <v>42</v>
      </c>
      <c r="B101" s="227"/>
      <c r="C101" s="227"/>
      <c r="D101" s="227"/>
      <c r="E101" s="227"/>
      <c r="F101" s="227"/>
      <c r="G101" s="227"/>
      <c r="H101" s="228"/>
      <c r="I101" s="4">
        <v>93</v>
      </c>
      <c r="J101" s="24">
        <f>SUM(J102:J113)</f>
        <v>1125366070.6456037</v>
      </c>
      <c r="K101" s="24">
        <f>SUM(K102:K113)</f>
        <v>1127959965.00665</v>
      </c>
    </row>
    <row r="102" spans="1:11" x14ac:dyDescent="0.2">
      <c r="A102" s="231" t="s">
        <v>153</v>
      </c>
      <c r="B102" s="232"/>
      <c r="C102" s="232"/>
      <c r="D102" s="232"/>
      <c r="E102" s="232"/>
      <c r="F102" s="232"/>
      <c r="G102" s="232"/>
      <c r="H102" s="233"/>
      <c r="I102" s="4">
        <v>94</v>
      </c>
      <c r="J102" s="25">
        <v>0</v>
      </c>
      <c r="K102" s="25">
        <v>0</v>
      </c>
    </row>
    <row r="103" spans="1:11" x14ac:dyDescent="0.2">
      <c r="A103" s="231" t="s">
        <v>301</v>
      </c>
      <c r="B103" s="232"/>
      <c r="C103" s="232"/>
      <c r="D103" s="232"/>
      <c r="E103" s="232"/>
      <c r="F103" s="232"/>
      <c r="G103" s="232"/>
      <c r="H103" s="233"/>
      <c r="I103" s="4">
        <v>95</v>
      </c>
      <c r="J103" s="25">
        <v>0</v>
      </c>
      <c r="K103" s="25">
        <v>0</v>
      </c>
    </row>
    <row r="104" spans="1:11" x14ac:dyDescent="0.2">
      <c r="A104" s="231" t="s">
        <v>0</v>
      </c>
      <c r="B104" s="232"/>
      <c r="C104" s="232"/>
      <c r="D104" s="232"/>
      <c r="E104" s="232"/>
      <c r="F104" s="232"/>
      <c r="G104" s="232"/>
      <c r="H104" s="233"/>
      <c r="I104" s="4">
        <v>96</v>
      </c>
      <c r="J104" s="25">
        <v>496251565</v>
      </c>
      <c r="K104" s="25">
        <v>504042434</v>
      </c>
    </row>
    <row r="105" spans="1:11" x14ac:dyDescent="0.2">
      <c r="A105" s="231" t="s">
        <v>302</v>
      </c>
      <c r="B105" s="232"/>
      <c r="C105" s="232"/>
      <c r="D105" s="232"/>
      <c r="E105" s="232"/>
      <c r="F105" s="232"/>
      <c r="G105" s="232"/>
      <c r="H105" s="233"/>
      <c r="I105" s="4">
        <v>97</v>
      </c>
      <c r="J105" s="25">
        <v>2508612</v>
      </c>
      <c r="K105" s="25">
        <v>62554</v>
      </c>
    </row>
    <row r="106" spans="1:11" x14ac:dyDescent="0.2">
      <c r="A106" s="231" t="s">
        <v>303</v>
      </c>
      <c r="B106" s="232"/>
      <c r="C106" s="232"/>
      <c r="D106" s="232"/>
      <c r="E106" s="232"/>
      <c r="F106" s="232"/>
      <c r="G106" s="232"/>
      <c r="H106" s="233"/>
      <c r="I106" s="4">
        <v>98</v>
      </c>
      <c r="J106" s="25">
        <v>533328778</v>
      </c>
      <c r="K106" s="25">
        <v>521096826.00665003</v>
      </c>
    </row>
    <row r="107" spans="1:11" x14ac:dyDescent="0.2">
      <c r="A107" s="231" t="s">
        <v>304</v>
      </c>
      <c r="B107" s="232"/>
      <c r="C107" s="232"/>
      <c r="D107" s="232"/>
      <c r="E107" s="232"/>
      <c r="F107" s="232"/>
      <c r="G107" s="232"/>
      <c r="H107" s="233"/>
      <c r="I107" s="4">
        <v>99</v>
      </c>
      <c r="J107" s="25">
        <v>2400000</v>
      </c>
      <c r="K107" s="25">
        <v>6440772</v>
      </c>
    </row>
    <row r="108" spans="1:11" x14ac:dyDescent="0.2">
      <c r="A108" s="231" t="s">
        <v>119</v>
      </c>
      <c r="B108" s="232"/>
      <c r="C108" s="232"/>
      <c r="D108" s="232"/>
      <c r="E108" s="232"/>
      <c r="F108" s="232"/>
      <c r="G108" s="232"/>
      <c r="H108" s="233"/>
      <c r="I108" s="4">
        <v>100</v>
      </c>
      <c r="J108" s="25">
        <v>0</v>
      </c>
      <c r="K108" s="25">
        <v>0</v>
      </c>
    </row>
    <row r="109" spans="1:11" x14ac:dyDescent="0.2">
      <c r="A109" s="231" t="s">
        <v>120</v>
      </c>
      <c r="B109" s="232"/>
      <c r="C109" s="232"/>
      <c r="D109" s="232"/>
      <c r="E109" s="232"/>
      <c r="F109" s="232"/>
      <c r="G109" s="232"/>
      <c r="H109" s="233"/>
      <c r="I109" s="4">
        <v>101</v>
      </c>
      <c r="J109" s="25">
        <v>59022620</v>
      </c>
      <c r="K109" s="25">
        <v>68085301</v>
      </c>
    </row>
    <row r="110" spans="1:11" x14ac:dyDescent="0.2">
      <c r="A110" s="231" t="s">
        <v>121</v>
      </c>
      <c r="B110" s="232"/>
      <c r="C110" s="232"/>
      <c r="D110" s="232"/>
      <c r="E110" s="232"/>
      <c r="F110" s="232"/>
      <c r="G110" s="232"/>
      <c r="H110" s="233"/>
      <c r="I110" s="4">
        <v>102</v>
      </c>
      <c r="J110" s="121">
        <v>18697961.77</v>
      </c>
      <c r="K110" s="25">
        <v>15715412</v>
      </c>
    </row>
    <row r="111" spans="1:11" x14ac:dyDescent="0.2">
      <c r="A111" s="231" t="s">
        <v>124</v>
      </c>
      <c r="B111" s="232"/>
      <c r="C111" s="232"/>
      <c r="D111" s="232"/>
      <c r="E111" s="232"/>
      <c r="F111" s="232"/>
      <c r="G111" s="232"/>
      <c r="H111" s="233"/>
      <c r="I111" s="4">
        <v>103</v>
      </c>
      <c r="J111" s="25">
        <v>684698</v>
      </c>
      <c r="K111" s="25">
        <v>683878</v>
      </c>
    </row>
    <row r="112" spans="1:11" x14ac:dyDescent="0.2">
      <c r="A112" s="231" t="s">
        <v>122</v>
      </c>
      <c r="B112" s="232"/>
      <c r="C112" s="232"/>
      <c r="D112" s="232"/>
      <c r="E112" s="232"/>
      <c r="F112" s="232"/>
      <c r="G112" s="232"/>
      <c r="H112" s="233"/>
      <c r="I112" s="4">
        <v>104</v>
      </c>
      <c r="J112" s="25">
        <v>0</v>
      </c>
      <c r="K112" s="25">
        <v>0</v>
      </c>
    </row>
    <row r="113" spans="1:12" x14ac:dyDescent="0.2">
      <c r="A113" s="231" t="s">
        <v>123</v>
      </c>
      <c r="B113" s="232"/>
      <c r="C113" s="232"/>
      <c r="D113" s="232"/>
      <c r="E113" s="232"/>
      <c r="F113" s="232"/>
      <c r="G113" s="232"/>
      <c r="H113" s="233"/>
      <c r="I113" s="4">
        <v>105</v>
      </c>
      <c r="J113" s="25">
        <v>12471835.875603676</v>
      </c>
      <c r="K113" s="25">
        <v>11832788</v>
      </c>
    </row>
    <row r="114" spans="1:12" x14ac:dyDescent="0.2">
      <c r="A114" s="226" t="s">
        <v>1</v>
      </c>
      <c r="B114" s="227"/>
      <c r="C114" s="227"/>
      <c r="D114" s="227"/>
      <c r="E114" s="227"/>
      <c r="F114" s="227"/>
      <c r="G114" s="227"/>
      <c r="H114" s="228"/>
      <c r="I114" s="4">
        <v>106</v>
      </c>
      <c r="J114" s="25">
        <v>94627921</v>
      </c>
      <c r="K114" s="25">
        <v>127270267.865207</v>
      </c>
    </row>
    <row r="115" spans="1:12" x14ac:dyDescent="0.2">
      <c r="A115" s="226" t="s">
        <v>46</v>
      </c>
      <c r="B115" s="227"/>
      <c r="C115" s="227"/>
      <c r="D115" s="227"/>
      <c r="E115" s="227"/>
      <c r="F115" s="227"/>
      <c r="G115" s="227"/>
      <c r="H115" s="228"/>
      <c r="I115" s="4">
        <v>107</v>
      </c>
      <c r="J115" s="24">
        <f>J70+J87+J91+J101+J114</f>
        <v>3854720114.6456037</v>
      </c>
      <c r="K115" s="24">
        <f>K70+K87+K91+K101+K114</f>
        <v>3826893763.1704431</v>
      </c>
    </row>
    <row r="116" spans="1:12" x14ac:dyDescent="0.2">
      <c r="A116" s="259" t="s">
        <v>76</v>
      </c>
      <c r="B116" s="260"/>
      <c r="C116" s="260"/>
      <c r="D116" s="260"/>
      <c r="E116" s="260"/>
      <c r="F116" s="260"/>
      <c r="G116" s="260"/>
      <c r="H116" s="261"/>
      <c r="I116" s="5">
        <v>108</v>
      </c>
      <c r="J116" s="26">
        <v>714445958</v>
      </c>
      <c r="K116" s="128">
        <v>721202924</v>
      </c>
    </row>
    <row r="117" spans="1:12" x14ac:dyDescent="0.2">
      <c r="A117" s="262" t="s">
        <v>366</v>
      </c>
      <c r="B117" s="263"/>
      <c r="C117" s="263"/>
      <c r="D117" s="263"/>
      <c r="E117" s="263"/>
      <c r="F117" s="263"/>
      <c r="G117" s="263"/>
      <c r="H117" s="263"/>
      <c r="I117" s="264"/>
      <c r="J117" s="264"/>
      <c r="K117" s="265"/>
    </row>
    <row r="118" spans="1:12" x14ac:dyDescent="0.2">
      <c r="A118" s="223" t="s">
        <v>246</v>
      </c>
      <c r="B118" s="224"/>
      <c r="C118" s="224"/>
      <c r="D118" s="224"/>
      <c r="E118" s="224"/>
      <c r="F118" s="224"/>
      <c r="G118" s="224"/>
      <c r="H118" s="224"/>
      <c r="I118" s="266"/>
      <c r="J118" s="266"/>
      <c r="K118" s="267"/>
    </row>
    <row r="119" spans="1:12" x14ac:dyDescent="0.2">
      <c r="A119" s="231" t="s">
        <v>3</v>
      </c>
      <c r="B119" s="232"/>
      <c r="C119" s="232"/>
      <c r="D119" s="232"/>
      <c r="E119" s="232"/>
      <c r="F119" s="232"/>
      <c r="G119" s="232"/>
      <c r="H119" s="233"/>
      <c r="I119" s="4">
        <v>109</v>
      </c>
      <c r="J119" s="25">
        <v>1661000015.7066262</v>
      </c>
      <c r="K119" s="25">
        <v>1706182330.0595939</v>
      </c>
    </row>
    <row r="120" spans="1:12" x14ac:dyDescent="0.2">
      <c r="A120" s="252" t="s">
        <v>4</v>
      </c>
      <c r="B120" s="253"/>
      <c r="C120" s="253"/>
      <c r="D120" s="253"/>
      <c r="E120" s="253"/>
      <c r="F120" s="253"/>
      <c r="G120" s="253"/>
      <c r="H120" s="254"/>
      <c r="I120" s="7">
        <v>110</v>
      </c>
      <c r="J120" s="26">
        <v>34787364</v>
      </c>
      <c r="K120" s="26">
        <v>33138205</v>
      </c>
      <c r="L120" s="9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1"/>
      <c r="K121" s="3"/>
    </row>
    <row r="122" spans="1:12" x14ac:dyDescent="0.2">
      <c r="A122" s="255" t="s">
        <v>367</v>
      </c>
      <c r="B122" s="256"/>
      <c r="C122" s="256"/>
      <c r="D122" s="256"/>
      <c r="E122" s="256"/>
      <c r="F122" s="256"/>
      <c r="G122" s="256"/>
      <c r="H122" s="256"/>
      <c r="I122" s="256"/>
      <c r="J122" s="256"/>
      <c r="K122" s="256"/>
    </row>
    <row r="123" spans="1:12" x14ac:dyDescent="0.2">
      <c r="A123" s="257"/>
      <c r="B123" s="258"/>
      <c r="C123" s="258"/>
      <c r="D123" s="258"/>
      <c r="E123" s="258"/>
      <c r="F123" s="258"/>
      <c r="G123" s="258"/>
      <c r="H123" s="258"/>
      <c r="I123" s="258"/>
      <c r="J123" s="258"/>
      <c r="K123" s="258"/>
    </row>
  </sheetData>
  <mergeCells count="122">
    <mergeCell ref="A120:H120"/>
    <mergeCell ref="A122:K122"/>
    <mergeCell ref="A123:K123"/>
    <mergeCell ref="A116:H116"/>
    <mergeCell ref="A117:K117"/>
    <mergeCell ref="A118:K118"/>
    <mergeCell ref="A119:H119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96:H96"/>
    <mergeCell ref="A97:H97"/>
    <mergeCell ref="A98:H98"/>
    <mergeCell ref="A99:H99"/>
    <mergeCell ref="A92:H92"/>
    <mergeCell ref="A93:H93"/>
    <mergeCell ref="A94:H94"/>
    <mergeCell ref="A95:H95"/>
    <mergeCell ref="A88:H88"/>
    <mergeCell ref="A89:H89"/>
    <mergeCell ref="A90:H90"/>
    <mergeCell ref="A91:H91"/>
    <mergeCell ref="A84:H84"/>
    <mergeCell ref="A85:H85"/>
    <mergeCell ref="A86:H86"/>
    <mergeCell ref="A87:H87"/>
    <mergeCell ref="A80:H80"/>
    <mergeCell ref="A81:H81"/>
    <mergeCell ref="A82:H82"/>
    <mergeCell ref="A83:H83"/>
    <mergeCell ref="A76:H76"/>
    <mergeCell ref="A77:H77"/>
    <mergeCell ref="A78:H78"/>
    <mergeCell ref="A79:H79"/>
    <mergeCell ref="A72:H72"/>
    <mergeCell ref="A73:H73"/>
    <mergeCell ref="A74:H74"/>
    <mergeCell ref="A75:H75"/>
    <mergeCell ref="A68:H68"/>
    <mergeCell ref="A69:K69"/>
    <mergeCell ref="A70:H70"/>
    <mergeCell ref="A71:H71"/>
    <mergeCell ref="A64:H64"/>
    <mergeCell ref="A65:H65"/>
    <mergeCell ref="A66:H66"/>
    <mergeCell ref="A67:H67"/>
    <mergeCell ref="A60:H60"/>
    <mergeCell ref="A61:H61"/>
    <mergeCell ref="A62:H62"/>
    <mergeCell ref="A63:H63"/>
    <mergeCell ref="A56:H56"/>
    <mergeCell ref="A57:H57"/>
    <mergeCell ref="A58:H58"/>
    <mergeCell ref="A59:H59"/>
    <mergeCell ref="A52:H52"/>
    <mergeCell ref="A53:H53"/>
    <mergeCell ref="A54:H54"/>
    <mergeCell ref="A55:H55"/>
    <mergeCell ref="A48:H48"/>
    <mergeCell ref="A49:H49"/>
    <mergeCell ref="A50:H50"/>
    <mergeCell ref="A51:H51"/>
    <mergeCell ref="A44:H44"/>
    <mergeCell ref="A45:H45"/>
    <mergeCell ref="A46:H46"/>
    <mergeCell ref="A47:H47"/>
    <mergeCell ref="A40:H40"/>
    <mergeCell ref="A41:H41"/>
    <mergeCell ref="A42:H42"/>
    <mergeCell ref="A43:H43"/>
    <mergeCell ref="A36:H36"/>
    <mergeCell ref="A37:H37"/>
    <mergeCell ref="A38:H38"/>
    <mergeCell ref="A39:H39"/>
    <mergeCell ref="A32:H32"/>
    <mergeCell ref="A33:H33"/>
    <mergeCell ref="A34:H34"/>
    <mergeCell ref="A35:H35"/>
    <mergeCell ref="A28:H28"/>
    <mergeCell ref="A29:H29"/>
    <mergeCell ref="A30:H30"/>
    <mergeCell ref="A31:H31"/>
    <mergeCell ref="A24:H24"/>
    <mergeCell ref="A25:H25"/>
    <mergeCell ref="A26:H26"/>
    <mergeCell ref="A27:H27"/>
    <mergeCell ref="A20:H20"/>
    <mergeCell ref="A21:H21"/>
    <mergeCell ref="A22:H22"/>
    <mergeCell ref="A23:H23"/>
    <mergeCell ref="A17:H17"/>
    <mergeCell ref="A18:H18"/>
    <mergeCell ref="A19:H19"/>
    <mergeCell ref="A12:H12"/>
    <mergeCell ref="A13:H13"/>
    <mergeCell ref="A14:H14"/>
    <mergeCell ref="A15:H15"/>
    <mergeCell ref="A11:H11"/>
    <mergeCell ref="A4:K4"/>
    <mergeCell ref="A5:H5"/>
    <mergeCell ref="A6:H6"/>
    <mergeCell ref="A7:K7"/>
    <mergeCell ref="A16:H16"/>
    <mergeCell ref="A3:K3"/>
    <mergeCell ref="A8:H8"/>
    <mergeCell ref="A9:H9"/>
    <mergeCell ref="A1:K1"/>
    <mergeCell ref="A2:K2"/>
    <mergeCell ref="A10:H10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19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73:K78 J8:K68 J71:K71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topLeftCell="D51" zoomScaleNormal="100" zoomScaleSheetLayoutView="110" workbookViewId="0">
      <selection activeCell="O67" sqref="O67"/>
    </sheetView>
  </sheetViews>
  <sheetFormatPr defaultRowHeight="12.75" x14ac:dyDescent="0.2"/>
  <cols>
    <col min="7" max="7" width="12.5703125" customWidth="1"/>
    <col min="8" max="8" width="9.5703125" customWidth="1"/>
    <col min="9" max="9" width="6.5703125" bestFit="1" customWidth="1"/>
    <col min="10" max="10" width="10.85546875" bestFit="1" customWidth="1"/>
    <col min="11" max="11" width="10" customWidth="1"/>
    <col min="12" max="12" width="10.85546875" bestFit="1" customWidth="1"/>
    <col min="13" max="13" width="10.28515625" customWidth="1"/>
  </cols>
  <sheetData>
    <row r="1" spans="1:14" ht="17.25" customHeight="1" x14ac:dyDescent="0.2">
      <c r="A1" s="229" t="s">
        <v>193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4" ht="12.75" customHeight="1" x14ac:dyDescent="0.2">
      <c r="A2" s="230" t="s">
        <v>418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4" x14ac:dyDescent="0.2">
      <c r="A3" s="79"/>
      <c r="B3" s="84"/>
      <c r="C3" s="84"/>
      <c r="D3" s="84"/>
      <c r="E3" s="84"/>
      <c r="F3" s="84"/>
      <c r="G3" s="84"/>
      <c r="H3" s="84"/>
      <c r="I3" s="84"/>
      <c r="J3" s="84"/>
      <c r="K3" s="84"/>
      <c r="L3" s="27"/>
      <c r="M3" s="27"/>
    </row>
    <row r="4" spans="1:14" ht="12.75" customHeight="1" x14ac:dyDescent="0.2">
      <c r="A4" s="274" t="s">
        <v>410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6"/>
    </row>
    <row r="5" spans="1:14" ht="24" thickBot="1" x14ac:dyDescent="0.25">
      <c r="A5" s="268" t="s">
        <v>78</v>
      </c>
      <c r="B5" s="268"/>
      <c r="C5" s="268"/>
      <c r="D5" s="268"/>
      <c r="E5" s="268"/>
      <c r="F5" s="268"/>
      <c r="G5" s="268"/>
      <c r="H5" s="268"/>
      <c r="I5" s="80" t="s">
        <v>338</v>
      </c>
      <c r="J5" s="269" t="s">
        <v>374</v>
      </c>
      <c r="K5" s="270"/>
      <c r="L5" s="269" t="s">
        <v>375</v>
      </c>
      <c r="M5" s="270"/>
    </row>
    <row r="6" spans="1:14" ht="13.5" thickBot="1" x14ac:dyDescent="0.25">
      <c r="A6" s="271"/>
      <c r="B6" s="272"/>
      <c r="C6" s="272"/>
      <c r="D6" s="272"/>
      <c r="E6" s="272"/>
      <c r="F6" s="272"/>
      <c r="G6" s="272"/>
      <c r="H6" s="273"/>
      <c r="I6" s="105"/>
      <c r="J6" s="108" t="s">
        <v>370</v>
      </c>
      <c r="K6" s="109" t="s">
        <v>371</v>
      </c>
      <c r="L6" s="108" t="s">
        <v>370</v>
      </c>
      <c r="M6" s="109" t="s">
        <v>371</v>
      </c>
    </row>
    <row r="7" spans="1:14" x14ac:dyDescent="0.2">
      <c r="A7" s="240">
        <v>1</v>
      </c>
      <c r="B7" s="240"/>
      <c r="C7" s="240"/>
      <c r="D7" s="240"/>
      <c r="E7" s="240"/>
      <c r="F7" s="240"/>
      <c r="G7" s="240"/>
      <c r="H7" s="240"/>
      <c r="I7" s="82">
        <v>2</v>
      </c>
      <c r="J7" s="81">
        <v>3</v>
      </c>
      <c r="K7" s="81">
        <v>4</v>
      </c>
      <c r="L7" s="81">
        <v>5</v>
      </c>
      <c r="M7" s="81">
        <v>6</v>
      </c>
    </row>
    <row r="8" spans="1:14" x14ac:dyDescent="0.2">
      <c r="A8" s="223" t="s">
        <v>47</v>
      </c>
      <c r="B8" s="224"/>
      <c r="C8" s="224"/>
      <c r="D8" s="224"/>
      <c r="E8" s="224"/>
      <c r="F8" s="224"/>
      <c r="G8" s="224"/>
      <c r="H8" s="225"/>
      <c r="I8" s="6">
        <v>111</v>
      </c>
      <c r="J8" s="33">
        <f>SUM(J9:J10)</f>
        <v>1787754899</v>
      </c>
      <c r="K8" s="33">
        <f>SUM(K9:K10)</f>
        <v>975887241</v>
      </c>
      <c r="L8" s="33">
        <f>SUM(L9:L10)</f>
        <v>1774697450.9421301</v>
      </c>
      <c r="M8" s="33">
        <f>SUM(M9:M10)</f>
        <v>943656235.94213009</v>
      </c>
      <c r="N8" s="9"/>
    </row>
    <row r="9" spans="1:14" x14ac:dyDescent="0.2">
      <c r="A9" s="226" t="s">
        <v>191</v>
      </c>
      <c r="B9" s="227"/>
      <c r="C9" s="227"/>
      <c r="D9" s="227"/>
      <c r="E9" s="227"/>
      <c r="F9" s="227"/>
      <c r="G9" s="227"/>
      <c r="H9" s="228"/>
      <c r="I9" s="4">
        <v>112</v>
      </c>
      <c r="J9" s="25">
        <v>1724170735</v>
      </c>
      <c r="K9" s="25">
        <v>927105096</v>
      </c>
      <c r="L9" s="25">
        <v>1720473000.9421301</v>
      </c>
      <c r="M9" s="25">
        <v>905281812.94213009</v>
      </c>
      <c r="N9" s="9"/>
    </row>
    <row r="10" spans="1:14" x14ac:dyDescent="0.2">
      <c r="A10" s="226" t="s">
        <v>128</v>
      </c>
      <c r="B10" s="227"/>
      <c r="C10" s="227"/>
      <c r="D10" s="227"/>
      <c r="E10" s="227"/>
      <c r="F10" s="227"/>
      <c r="G10" s="227"/>
      <c r="H10" s="228"/>
      <c r="I10" s="4">
        <v>113</v>
      </c>
      <c r="J10" s="25">
        <v>63584164</v>
      </c>
      <c r="K10" s="25">
        <v>48782145</v>
      </c>
      <c r="L10" s="25">
        <v>54224450</v>
      </c>
      <c r="M10" s="25">
        <v>38374423</v>
      </c>
      <c r="N10" s="9"/>
    </row>
    <row r="11" spans="1:14" x14ac:dyDescent="0.2">
      <c r="A11" s="226" t="s">
        <v>7</v>
      </c>
      <c r="B11" s="227"/>
      <c r="C11" s="227"/>
      <c r="D11" s="227"/>
      <c r="E11" s="227"/>
      <c r="F11" s="227"/>
      <c r="G11" s="227"/>
      <c r="H11" s="228"/>
      <c r="I11" s="4">
        <v>114</v>
      </c>
      <c r="J11" s="24">
        <f>J12+J13+J17+J21+J22+J23+J26+J27</f>
        <v>1684873486</v>
      </c>
      <c r="K11" s="24">
        <f>K12+K13+K17+K21+K22+K23+K26+K27</f>
        <v>916419836</v>
      </c>
      <c r="L11" s="24">
        <f>L12+L13+L17+L21+L22+L23+L26+L27</f>
        <v>1690632836.8293498</v>
      </c>
      <c r="M11" s="24">
        <f>M12+M13+M17+M21+M22+M23+M26+M27</f>
        <v>896701179.54958951</v>
      </c>
      <c r="N11" s="9"/>
    </row>
    <row r="12" spans="1:14" x14ac:dyDescent="0.2">
      <c r="A12" s="226" t="s">
        <v>129</v>
      </c>
      <c r="B12" s="227"/>
      <c r="C12" s="227"/>
      <c r="D12" s="227"/>
      <c r="E12" s="227"/>
      <c r="F12" s="227"/>
      <c r="G12" s="227"/>
      <c r="H12" s="228"/>
      <c r="I12" s="4">
        <v>115</v>
      </c>
      <c r="J12" s="25">
        <v>-17432341</v>
      </c>
      <c r="K12" s="25">
        <v>9986891</v>
      </c>
      <c r="L12" s="25">
        <v>9749978</v>
      </c>
      <c r="M12" s="25">
        <v>29987914</v>
      </c>
      <c r="N12" s="9"/>
    </row>
    <row r="13" spans="1:14" x14ac:dyDescent="0.2">
      <c r="A13" s="226" t="s">
        <v>43</v>
      </c>
      <c r="B13" s="227"/>
      <c r="C13" s="227"/>
      <c r="D13" s="227"/>
      <c r="E13" s="227"/>
      <c r="F13" s="227"/>
      <c r="G13" s="227"/>
      <c r="H13" s="228"/>
      <c r="I13" s="4">
        <v>116</v>
      </c>
      <c r="J13" s="24">
        <f>SUM(J14:J16)</f>
        <v>1130678123</v>
      </c>
      <c r="K13" s="24">
        <f>SUM(K14:K16)</f>
        <v>603524651</v>
      </c>
      <c r="L13" s="24">
        <f>SUM(L14:L16)</f>
        <v>1094740906.9563336</v>
      </c>
      <c r="M13" s="24">
        <f>SUM(M14:M16)</f>
        <v>564442766.67657328</v>
      </c>
      <c r="N13" s="9"/>
    </row>
    <row r="14" spans="1:14" x14ac:dyDescent="0.2">
      <c r="A14" s="231" t="s">
        <v>172</v>
      </c>
      <c r="B14" s="232"/>
      <c r="C14" s="232"/>
      <c r="D14" s="232"/>
      <c r="E14" s="232"/>
      <c r="F14" s="232"/>
      <c r="G14" s="232"/>
      <c r="H14" s="233"/>
      <c r="I14" s="4">
        <v>117</v>
      </c>
      <c r="J14" s="25">
        <v>611688273</v>
      </c>
      <c r="K14" s="25">
        <v>317196324</v>
      </c>
      <c r="L14" s="25">
        <v>610999627</v>
      </c>
      <c r="M14" s="25">
        <v>301269827</v>
      </c>
      <c r="N14" s="9"/>
    </row>
    <row r="15" spans="1:14" x14ac:dyDescent="0.2">
      <c r="A15" s="231" t="s">
        <v>173</v>
      </c>
      <c r="B15" s="232"/>
      <c r="C15" s="232"/>
      <c r="D15" s="232"/>
      <c r="E15" s="232"/>
      <c r="F15" s="232"/>
      <c r="G15" s="232"/>
      <c r="H15" s="233"/>
      <c r="I15" s="4">
        <v>118</v>
      </c>
      <c r="J15" s="25">
        <v>251957239</v>
      </c>
      <c r="K15" s="25">
        <v>133314214</v>
      </c>
      <c r="L15" s="25">
        <v>233622143.9563337</v>
      </c>
      <c r="M15" s="25">
        <v>122139392.67657329</v>
      </c>
      <c r="N15" s="9"/>
    </row>
    <row r="16" spans="1:14" x14ac:dyDescent="0.2">
      <c r="A16" s="231" t="s">
        <v>81</v>
      </c>
      <c r="B16" s="232"/>
      <c r="C16" s="232"/>
      <c r="D16" s="232"/>
      <c r="E16" s="232"/>
      <c r="F16" s="232"/>
      <c r="G16" s="232"/>
      <c r="H16" s="233"/>
      <c r="I16" s="4">
        <v>119</v>
      </c>
      <c r="J16" s="25">
        <v>267032611</v>
      </c>
      <c r="K16" s="25">
        <v>153014113</v>
      </c>
      <c r="L16" s="25">
        <v>250119136</v>
      </c>
      <c r="M16" s="25">
        <v>141033547</v>
      </c>
      <c r="N16" s="9"/>
    </row>
    <row r="17" spans="1:14" x14ac:dyDescent="0.2">
      <c r="A17" s="226" t="s">
        <v>44</v>
      </c>
      <c r="B17" s="227"/>
      <c r="C17" s="227"/>
      <c r="D17" s="227"/>
      <c r="E17" s="227"/>
      <c r="F17" s="227"/>
      <c r="G17" s="227"/>
      <c r="H17" s="228"/>
      <c r="I17" s="4">
        <v>120</v>
      </c>
      <c r="J17" s="24">
        <f>SUM(J18:J20)</f>
        <v>361244754</v>
      </c>
      <c r="K17" s="24">
        <f>SUM(K18:K20)</f>
        <v>189115124</v>
      </c>
      <c r="L17" s="24">
        <f>SUM(L18:L20)</f>
        <v>369926436</v>
      </c>
      <c r="M17" s="24">
        <f>SUM(M18:M20)</f>
        <v>187183249</v>
      </c>
      <c r="N17" s="9"/>
    </row>
    <row r="18" spans="1:14" x14ac:dyDescent="0.2">
      <c r="A18" s="231" t="s">
        <v>82</v>
      </c>
      <c r="B18" s="232"/>
      <c r="C18" s="232"/>
      <c r="D18" s="232"/>
      <c r="E18" s="232"/>
      <c r="F18" s="232"/>
      <c r="G18" s="232"/>
      <c r="H18" s="233"/>
      <c r="I18" s="4">
        <v>121</v>
      </c>
      <c r="J18" s="25">
        <v>252278764</v>
      </c>
      <c r="K18" s="25">
        <v>125518017</v>
      </c>
      <c r="L18" s="25">
        <v>255666483</v>
      </c>
      <c r="M18" s="25">
        <v>124050750</v>
      </c>
      <c r="N18" s="9"/>
    </row>
    <row r="19" spans="1:14" x14ac:dyDescent="0.2">
      <c r="A19" s="231" t="s">
        <v>83</v>
      </c>
      <c r="B19" s="232"/>
      <c r="C19" s="232"/>
      <c r="D19" s="232"/>
      <c r="E19" s="232"/>
      <c r="F19" s="232"/>
      <c r="G19" s="232"/>
      <c r="H19" s="233"/>
      <c r="I19" s="4">
        <v>122</v>
      </c>
      <c r="J19" s="25">
        <v>69083657</v>
      </c>
      <c r="K19" s="25">
        <v>40225154</v>
      </c>
      <c r="L19" s="25">
        <v>73806070</v>
      </c>
      <c r="M19" s="25">
        <v>40749782</v>
      </c>
      <c r="N19" s="9"/>
    </row>
    <row r="20" spans="1:14" x14ac:dyDescent="0.2">
      <c r="A20" s="231" t="s">
        <v>84</v>
      </c>
      <c r="B20" s="232"/>
      <c r="C20" s="232"/>
      <c r="D20" s="232"/>
      <c r="E20" s="232"/>
      <c r="F20" s="232"/>
      <c r="G20" s="232"/>
      <c r="H20" s="233"/>
      <c r="I20" s="4">
        <v>123</v>
      </c>
      <c r="J20" s="25">
        <v>39882333</v>
      </c>
      <c r="K20" s="25">
        <v>23371953</v>
      </c>
      <c r="L20" s="25">
        <v>40453883</v>
      </c>
      <c r="M20" s="25">
        <v>22382717</v>
      </c>
      <c r="N20" s="9"/>
    </row>
    <row r="21" spans="1:14" x14ac:dyDescent="0.2">
      <c r="A21" s="226" t="s">
        <v>130</v>
      </c>
      <c r="B21" s="227"/>
      <c r="C21" s="227"/>
      <c r="D21" s="227"/>
      <c r="E21" s="227"/>
      <c r="F21" s="227"/>
      <c r="G21" s="227"/>
      <c r="H21" s="228"/>
      <c r="I21" s="4">
        <v>124</v>
      </c>
      <c r="J21" s="25">
        <v>78881546</v>
      </c>
      <c r="K21" s="25">
        <v>39106443</v>
      </c>
      <c r="L21" s="25">
        <v>76557959.873016194</v>
      </c>
      <c r="M21" s="25">
        <v>38234301.873016194</v>
      </c>
      <c r="N21" s="9"/>
    </row>
    <row r="22" spans="1:14" x14ac:dyDescent="0.2">
      <c r="A22" s="226" t="s">
        <v>131</v>
      </c>
      <c r="B22" s="227"/>
      <c r="C22" s="227"/>
      <c r="D22" s="227"/>
      <c r="E22" s="227"/>
      <c r="F22" s="227"/>
      <c r="G22" s="227"/>
      <c r="H22" s="228"/>
      <c r="I22" s="4">
        <v>125</v>
      </c>
      <c r="J22" s="25">
        <v>97783346</v>
      </c>
      <c r="K22" s="25">
        <v>56632192</v>
      </c>
      <c r="L22" s="25">
        <v>102646346</v>
      </c>
      <c r="M22" s="25">
        <v>61763207</v>
      </c>
      <c r="N22" s="9"/>
    </row>
    <row r="23" spans="1:14" x14ac:dyDescent="0.2">
      <c r="A23" s="226" t="s">
        <v>45</v>
      </c>
      <c r="B23" s="227"/>
      <c r="C23" s="227"/>
      <c r="D23" s="227"/>
      <c r="E23" s="227"/>
      <c r="F23" s="227"/>
      <c r="G23" s="227"/>
      <c r="H23" s="228"/>
      <c r="I23" s="4">
        <v>126</v>
      </c>
      <c r="J23" s="24">
        <f>SUM(J24:J25)</f>
        <v>6524815</v>
      </c>
      <c r="K23" s="24">
        <f>SUM(K24:K25)</f>
        <v>4884015</v>
      </c>
      <c r="L23" s="24">
        <f>SUM(L24:L25)</f>
        <v>7553501</v>
      </c>
      <c r="M23" s="24">
        <f>SUM(M24:M25)</f>
        <v>2522652</v>
      </c>
      <c r="N23" s="9"/>
    </row>
    <row r="24" spans="1:14" x14ac:dyDescent="0.2">
      <c r="A24" s="231" t="s">
        <v>158</v>
      </c>
      <c r="B24" s="232"/>
      <c r="C24" s="232"/>
      <c r="D24" s="232"/>
      <c r="E24" s="232"/>
      <c r="F24" s="232"/>
      <c r="G24" s="232"/>
      <c r="H24" s="233"/>
      <c r="I24" s="4">
        <v>127</v>
      </c>
      <c r="J24" s="25"/>
      <c r="K24" s="25">
        <v>0</v>
      </c>
      <c r="L24" s="25">
        <v>0</v>
      </c>
      <c r="M24" s="25">
        <v>0</v>
      </c>
      <c r="N24" s="9"/>
    </row>
    <row r="25" spans="1:14" x14ac:dyDescent="0.2">
      <c r="A25" s="231" t="s">
        <v>159</v>
      </c>
      <c r="B25" s="232"/>
      <c r="C25" s="232"/>
      <c r="D25" s="232"/>
      <c r="E25" s="232"/>
      <c r="F25" s="232"/>
      <c r="G25" s="232"/>
      <c r="H25" s="233"/>
      <c r="I25" s="4">
        <v>128</v>
      </c>
      <c r="J25" s="25">
        <v>6524815</v>
      </c>
      <c r="K25" s="25">
        <v>4884015</v>
      </c>
      <c r="L25" s="25">
        <v>7553501</v>
      </c>
      <c r="M25" s="25">
        <v>2522652</v>
      </c>
      <c r="N25" s="9"/>
    </row>
    <row r="26" spans="1:14" x14ac:dyDescent="0.2">
      <c r="A26" s="226" t="s">
        <v>132</v>
      </c>
      <c r="B26" s="227"/>
      <c r="C26" s="227"/>
      <c r="D26" s="227"/>
      <c r="E26" s="227"/>
      <c r="F26" s="227"/>
      <c r="G26" s="227"/>
      <c r="H26" s="228"/>
      <c r="I26" s="4">
        <v>129</v>
      </c>
      <c r="J26" s="25">
        <v>272830</v>
      </c>
      <c r="K26" s="25">
        <v>270720</v>
      </c>
      <c r="L26" s="25">
        <v>1963777</v>
      </c>
      <c r="M26" s="25">
        <v>180192</v>
      </c>
      <c r="N26" s="9"/>
    </row>
    <row r="27" spans="1:14" x14ac:dyDescent="0.2">
      <c r="A27" s="226" t="s">
        <v>69</v>
      </c>
      <c r="B27" s="227"/>
      <c r="C27" s="227"/>
      <c r="D27" s="227"/>
      <c r="E27" s="227"/>
      <c r="F27" s="227"/>
      <c r="G27" s="227"/>
      <c r="H27" s="228"/>
      <c r="I27" s="4">
        <v>130</v>
      </c>
      <c r="J27" s="25">
        <v>26920413</v>
      </c>
      <c r="K27" s="25">
        <v>12899800</v>
      </c>
      <c r="L27" s="25">
        <v>27493932</v>
      </c>
      <c r="M27" s="25">
        <v>12386897</v>
      </c>
      <c r="N27" s="9"/>
    </row>
    <row r="28" spans="1:14" x14ac:dyDescent="0.2">
      <c r="A28" s="226" t="s">
        <v>272</v>
      </c>
      <c r="B28" s="227"/>
      <c r="C28" s="227"/>
      <c r="D28" s="227"/>
      <c r="E28" s="227"/>
      <c r="F28" s="227"/>
      <c r="G28" s="227"/>
      <c r="H28" s="228"/>
      <c r="I28" s="4">
        <v>131</v>
      </c>
      <c r="J28" s="24">
        <f>SUM(J29:J33)</f>
        <v>26108532</v>
      </c>
      <c r="K28" s="24">
        <f>SUM(K29:K33)</f>
        <v>13361408</v>
      </c>
      <c r="L28" s="24">
        <f>SUM(L29:L33)</f>
        <v>24072979</v>
      </c>
      <c r="M28" s="24">
        <f>SUM(M29:M33)</f>
        <v>4835131</v>
      </c>
      <c r="N28" s="9"/>
    </row>
    <row r="29" spans="1:14" x14ac:dyDescent="0.2">
      <c r="A29" s="226" t="s">
        <v>413</v>
      </c>
      <c r="B29" s="227"/>
      <c r="C29" s="227"/>
      <c r="D29" s="227"/>
      <c r="E29" s="227"/>
      <c r="F29" s="227"/>
      <c r="G29" s="227"/>
      <c r="H29" s="228"/>
      <c r="I29" s="4">
        <v>132</v>
      </c>
      <c r="J29" s="25">
        <v>0</v>
      </c>
      <c r="K29" s="25">
        <v>0</v>
      </c>
      <c r="L29" s="25">
        <v>0</v>
      </c>
      <c r="M29" s="25">
        <v>0</v>
      </c>
      <c r="N29" s="9"/>
    </row>
    <row r="30" spans="1:14" x14ac:dyDescent="0.2">
      <c r="A30" s="226" t="s">
        <v>414</v>
      </c>
      <c r="B30" s="227"/>
      <c r="C30" s="227"/>
      <c r="D30" s="227"/>
      <c r="E30" s="227"/>
      <c r="F30" s="227"/>
      <c r="G30" s="227"/>
      <c r="H30" s="228"/>
      <c r="I30" s="4">
        <v>133</v>
      </c>
      <c r="J30" s="25">
        <v>23448324</v>
      </c>
      <c r="K30" s="25">
        <v>13787181</v>
      </c>
      <c r="L30" s="25">
        <v>24010251</v>
      </c>
      <c r="M30" s="25">
        <v>4784233</v>
      </c>
      <c r="N30" s="9"/>
    </row>
    <row r="31" spans="1:14" x14ac:dyDescent="0.2">
      <c r="A31" s="226" t="s">
        <v>160</v>
      </c>
      <c r="B31" s="227"/>
      <c r="C31" s="227"/>
      <c r="D31" s="227"/>
      <c r="E31" s="227"/>
      <c r="F31" s="227"/>
      <c r="G31" s="227"/>
      <c r="H31" s="228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9"/>
    </row>
    <row r="32" spans="1:14" x14ac:dyDescent="0.2">
      <c r="A32" s="226" t="s">
        <v>282</v>
      </c>
      <c r="B32" s="227"/>
      <c r="C32" s="227"/>
      <c r="D32" s="227"/>
      <c r="E32" s="227"/>
      <c r="F32" s="227"/>
      <c r="G32" s="227"/>
      <c r="H32" s="228"/>
      <c r="I32" s="4">
        <v>135</v>
      </c>
      <c r="J32" s="25">
        <v>2660208</v>
      </c>
      <c r="K32" s="25">
        <v>-425773</v>
      </c>
      <c r="L32" s="25">
        <v>62728</v>
      </c>
      <c r="M32" s="25">
        <v>50898</v>
      </c>
      <c r="N32" s="9"/>
    </row>
    <row r="33" spans="1:14" x14ac:dyDescent="0.2">
      <c r="A33" s="226" t="s">
        <v>161</v>
      </c>
      <c r="B33" s="227"/>
      <c r="C33" s="227"/>
      <c r="D33" s="227"/>
      <c r="E33" s="227"/>
      <c r="F33" s="227"/>
      <c r="G33" s="227"/>
      <c r="H33" s="228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9"/>
    </row>
    <row r="34" spans="1:14" x14ac:dyDescent="0.2">
      <c r="A34" s="226" t="s">
        <v>273</v>
      </c>
      <c r="B34" s="227"/>
      <c r="C34" s="227"/>
      <c r="D34" s="227"/>
      <c r="E34" s="227"/>
      <c r="F34" s="227"/>
      <c r="G34" s="227"/>
      <c r="H34" s="228"/>
      <c r="I34" s="4">
        <v>137</v>
      </c>
      <c r="J34" s="24">
        <f>SUM(J35:J38)</f>
        <v>62039438</v>
      </c>
      <c r="K34" s="24">
        <f>SUM(K35:K38)</f>
        <v>32529508</v>
      </c>
      <c r="L34" s="24">
        <f>SUM(L35:L38)</f>
        <v>59849620</v>
      </c>
      <c r="M34" s="24">
        <f>SUM(M35:M38)</f>
        <v>25826780</v>
      </c>
      <c r="N34" s="9"/>
    </row>
    <row r="35" spans="1:14" x14ac:dyDescent="0.2">
      <c r="A35" s="226" t="s">
        <v>86</v>
      </c>
      <c r="B35" s="227"/>
      <c r="C35" s="227"/>
      <c r="D35" s="227"/>
      <c r="E35" s="227"/>
      <c r="F35" s="227"/>
      <c r="G35" s="227"/>
      <c r="H35" s="228"/>
      <c r="I35" s="4">
        <v>138</v>
      </c>
      <c r="J35" s="25">
        <v>0</v>
      </c>
      <c r="K35" s="25"/>
      <c r="L35" s="25">
        <v>0</v>
      </c>
      <c r="M35" s="25">
        <v>0</v>
      </c>
      <c r="N35" s="9"/>
    </row>
    <row r="36" spans="1:14" x14ac:dyDescent="0.2">
      <c r="A36" s="226" t="s">
        <v>85</v>
      </c>
      <c r="B36" s="227"/>
      <c r="C36" s="227"/>
      <c r="D36" s="227"/>
      <c r="E36" s="227"/>
      <c r="F36" s="227"/>
      <c r="G36" s="227"/>
      <c r="H36" s="228"/>
      <c r="I36" s="4">
        <v>139</v>
      </c>
      <c r="J36" s="25">
        <v>58215472</v>
      </c>
      <c r="K36" s="25">
        <v>32527006</v>
      </c>
      <c r="L36" s="25">
        <v>59626669</v>
      </c>
      <c r="M36" s="25">
        <v>25815334</v>
      </c>
      <c r="N36" s="9"/>
    </row>
    <row r="37" spans="1:14" x14ac:dyDescent="0.2">
      <c r="A37" s="226" t="s">
        <v>283</v>
      </c>
      <c r="B37" s="227"/>
      <c r="C37" s="227"/>
      <c r="D37" s="227"/>
      <c r="E37" s="227"/>
      <c r="F37" s="227"/>
      <c r="G37" s="227"/>
      <c r="H37" s="228"/>
      <c r="I37" s="4">
        <v>140</v>
      </c>
      <c r="J37" s="25">
        <v>3823966</v>
      </c>
      <c r="K37" s="25">
        <v>2502</v>
      </c>
      <c r="L37" s="25">
        <v>222951</v>
      </c>
      <c r="M37" s="25">
        <v>11446</v>
      </c>
      <c r="N37" s="9"/>
    </row>
    <row r="38" spans="1:14" x14ac:dyDescent="0.2">
      <c r="A38" s="226" t="s">
        <v>87</v>
      </c>
      <c r="B38" s="227"/>
      <c r="C38" s="227"/>
      <c r="D38" s="227"/>
      <c r="E38" s="227"/>
      <c r="F38" s="227"/>
      <c r="G38" s="227"/>
      <c r="H38" s="228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9"/>
    </row>
    <row r="39" spans="1:14" x14ac:dyDescent="0.2">
      <c r="A39" s="226" t="s">
        <v>255</v>
      </c>
      <c r="B39" s="227"/>
      <c r="C39" s="227"/>
      <c r="D39" s="227"/>
      <c r="E39" s="227"/>
      <c r="F39" s="227"/>
      <c r="G39" s="227"/>
      <c r="H39" s="228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9"/>
    </row>
    <row r="40" spans="1:14" x14ac:dyDescent="0.2">
      <c r="A40" s="226" t="s">
        <v>256</v>
      </c>
      <c r="B40" s="227"/>
      <c r="C40" s="227"/>
      <c r="D40" s="227"/>
      <c r="E40" s="227"/>
      <c r="F40" s="227"/>
      <c r="G40" s="227"/>
      <c r="H40" s="228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9"/>
    </row>
    <row r="41" spans="1:14" x14ac:dyDescent="0.2">
      <c r="A41" s="226" t="s">
        <v>284</v>
      </c>
      <c r="B41" s="227"/>
      <c r="C41" s="227"/>
      <c r="D41" s="227"/>
      <c r="E41" s="227"/>
      <c r="F41" s="227"/>
      <c r="G41" s="227"/>
      <c r="H41" s="228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9"/>
    </row>
    <row r="42" spans="1:14" x14ac:dyDescent="0.2">
      <c r="A42" s="226" t="s">
        <v>285</v>
      </c>
      <c r="B42" s="227"/>
      <c r="C42" s="227"/>
      <c r="D42" s="227"/>
      <c r="E42" s="227"/>
      <c r="F42" s="227"/>
      <c r="G42" s="227"/>
      <c r="H42" s="228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9"/>
    </row>
    <row r="43" spans="1:14" x14ac:dyDescent="0.2">
      <c r="A43" s="226" t="s">
        <v>274</v>
      </c>
      <c r="B43" s="227"/>
      <c r="C43" s="227"/>
      <c r="D43" s="227"/>
      <c r="E43" s="227"/>
      <c r="F43" s="227"/>
      <c r="G43" s="227"/>
      <c r="H43" s="228"/>
      <c r="I43" s="4">
        <v>146</v>
      </c>
      <c r="J43" s="24">
        <f>J8+J28+J39+J41</f>
        <v>1813863431</v>
      </c>
      <c r="K43" s="24">
        <f>K8+K28+K39+K41</f>
        <v>989248649</v>
      </c>
      <c r="L43" s="24">
        <f>L8+L28+L39+L41</f>
        <v>1798770429.9421301</v>
      </c>
      <c r="M43" s="24">
        <f>M8+M28+M39+M41</f>
        <v>948491366.94213009</v>
      </c>
      <c r="N43" s="9"/>
    </row>
    <row r="44" spans="1:14" x14ac:dyDescent="0.2">
      <c r="A44" s="226" t="s">
        <v>275</v>
      </c>
      <c r="B44" s="227"/>
      <c r="C44" s="227"/>
      <c r="D44" s="227"/>
      <c r="E44" s="227"/>
      <c r="F44" s="227"/>
      <c r="G44" s="227"/>
      <c r="H44" s="228"/>
      <c r="I44" s="4">
        <v>147</v>
      </c>
      <c r="J44" s="24">
        <f>J11+J34+J40+J42</f>
        <v>1746912924</v>
      </c>
      <c r="K44" s="24">
        <f>K11+K34+K40+K42</f>
        <v>948949344</v>
      </c>
      <c r="L44" s="24">
        <f>L11+L34+L40+L42</f>
        <v>1750482456.8293498</v>
      </c>
      <c r="M44" s="24">
        <f>M11+M34+M40+M42</f>
        <v>922527959.54958951</v>
      </c>
      <c r="N44" s="9"/>
    </row>
    <row r="45" spans="1:14" x14ac:dyDescent="0.2">
      <c r="A45" s="226" t="s">
        <v>294</v>
      </c>
      <c r="B45" s="227"/>
      <c r="C45" s="227"/>
      <c r="D45" s="227"/>
      <c r="E45" s="227"/>
      <c r="F45" s="227"/>
      <c r="G45" s="227"/>
      <c r="H45" s="228"/>
      <c r="I45" s="4">
        <v>148</v>
      </c>
      <c r="J45" s="24">
        <f>J43-J44</f>
        <v>66950507</v>
      </c>
      <c r="K45" s="24">
        <f>K43-K44</f>
        <v>40299305</v>
      </c>
      <c r="L45" s="24">
        <f>L43-L44</f>
        <v>48287973.112780333</v>
      </c>
      <c r="M45" s="24">
        <f>M43-M44</f>
        <v>25963407.392540574</v>
      </c>
      <c r="N45" s="9"/>
    </row>
    <row r="46" spans="1:14" x14ac:dyDescent="0.2">
      <c r="A46" s="249" t="s">
        <v>277</v>
      </c>
      <c r="B46" s="250"/>
      <c r="C46" s="250"/>
      <c r="D46" s="250"/>
      <c r="E46" s="250"/>
      <c r="F46" s="250"/>
      <c r="G46" s="250"/>
      <c r="H46" s="251"/>
      <c r="I46" s="4">
        <v>149</v>
      </c>
      <c r="J46" s="24">
        <f>IF(J43&gt;J44,J43-J44,0)</f>
        <v>66950507</v>
      </c>
      <c r="K46" s="24">
        <f>IF(K43&gt;K44,K43-K44,0)</f>
        <v>40299305</v>
      </c>
      <c r="L46" s="24">
        <f>IF(L43&gt;L44,L43-L44,0)</f>
        <v>48287973.112780333</v>
      </c>
      <c r="M46" s="24">
        <f>IF(M43&gt;M44,M43-M44,0)</f>
        <v>25963407.392540574</v>
      </c>
      <c r="N46" s="9"/>
    </row>
    <row r="47" spans="1:14" x14ac:dyDescent="0.2">
      <c r="A47" s="249" t="s">
        <v>278</v>
      </c>
      <c r="B47" s="250"/>
      <c r="C47" s="250"/>
      <c r="D47" s="250"/>
      <c r="E47" s="250"/>
      <c r="F47" s="250"/>
      <c r="G47" s="250"/>
      <c r="H47" s="251"/>
      <c r="I47" s="4">
        <v>150</v>
      </c>
      <c r="J47" s="24">
        <f>IF(J44&gt;J43,J44-J43,0)</f>
        <v>0</v>
      </c>
      <c r="K47" s="24">
        <f>IF(K44&gt;K43,K44-K43,0)</f>
        <v>0</v>
      </c>
      <c r="L47" s="24">
        <f>IF(L44&gt;L43,L44-L43,0)</f>
        <v>0</v>
      </c>
      <c r="M47" s="24">
        <f>IF(M44&gt;M43,M44-M43,0)</f>
        <v>0</v>
      </c>
      <c r="N47" s="9"/>
    </row>
    <row r="48" spans="1:14" x14ac:dyDescent="0.2">
      <c r="A48" s="226" t="s">
        <v>276</v>
      </c>
      <c r="B48" s="227"/>
      <c r="C48" s="227"/>
      <c r="D48" s="227"/>
      <c r="E48" s="227"/>
      <c r="F48" s="227"/>
      <c r="G48" s="227"/>
      <c r="H48" s="228"/>
      <c r="I48" s="4">
        <v>151</v>
      </c>
      <c r="J48" s="25">
        <v>11535549</v>
      </c>
      <c r="K48" s="25">
        <v>10728582</v>
      </c>
      <c r="L48" s="25">
        <v>10791077.15756</v>
      </c>
      <c r="M48" s="25">
        <v>6495500.1575600002</v>
      </c>
      <c r="N48" s="9"/>
    </row>
    <row r="49" spans="1:14" x14ac:dyDescent="0.2">
      <c r="A49" s="226" t="s">
        <v>295</v>
      </c>
      <c r="B49" s="227"/>
      <c r="C49" s="227"/>
      <c r="D49" s="227"/>
      <c r="E49" s="227"/>
      <c r="F49" s="227"/>
      <c r="G49" s="227"/>
      <c r="H49" s="228"/>
      <c r="I49" s="4">
        <v>152</v>
      </c>
      <c r="J49" s="24">
        <f>J45-J48</f>
        <v>55414958</v>
      </c>
      <c r="K49" s="24">
        <f>K45-K48</f>
        <v>29570723</v>
      </c>
      <c r="L49" s="24">
        <f>L45-L48</f>
        <v>37496895.955220334</v>
      </c>
      <c r="M49" s="24">
        <f>M45-M48</f>
        <v>19467907.234980576</v>
      </c>
      <c r="N49" s="9"/>
    </row>
    <row r="50" spans="1:14" x14ac:dyDescent="0.2">
      <c r="A50" s="249" t="s">
        <v>252</v>
      </c>
      <c r="B50" s="250"/>
      <c r="C50" s="250"/>
      <c r="D50" s="250"/>
      <c r="E50" s="250"/>
      <c r="F50" s="250"/>
      <c r="G50" s="250"/>
      <c r="H50" s="251"/>
      <c r="I50" s="4">
        <v>153</v>
      </c>
      <c r="J50" s="24">
        <f>IF(J49&gt;0,J49,0)</f>
        <v>55414958</v>
      </c>
      <c r="K50" s="24">
        <f>IF(K49&gt;0,K49,0)</f>
        <v>29570723</v>
      </c>
      <c r="L50" s="24">
        <f>IF(L49&gt;0,L49,0)</f>
        <v>37496895.955220334</v>
      </c>
      <c r="M50" s="24">
        <f>IF(M49&gt;0,M49,0)</f>
        <v>19467907.234980576</v>
      </c>
      <c r="N50" s="9"/>
    </row>
    <row r="51" spans="1:14" x14ac:dyDescent="0.2">
      <c r="A51" s="280" t="s">
        <v>279</v>
      </c>
      <c r="B51" s="281"/>
      <c r="C51" s="281"/>
      <c r="D51" s="281"/>
      <c r="E51" s="281"/>
      <c r="F51" s="281"/>
      <c r="G51" s="281"/>
      <c r="H51" s="282"/>
      <c r="I51" s="5">
        <v>154</v>
      </c>
      <c r="J51" s="28">
        <f>IF(J49&lt;0,-J49,0)</f>
        <v>0</v>
      </c>
      <c r="K51" s="28">
        <f>IF(K49&lt;0,-K49,0)</f>
        <v>0</v>
      </c>
      <c r="L51" s="28">
        <f>IF(L49&lt;0,-L49,0)</f>
        <v>0</v>
      </c>
      <c r="M51" s="28">
        <f>IF(M49&lt;0,-M49,0)</f>
        <v>0</v>
      </c>
      <c r="N51" s="9"/>
    </row>
    <row r="52" spans="1:14" ht="12.75" customHeight="1" x14ac:dyDescent="0.2">
      <c r="A52" s="262" t="s">
        <v>368</v>
      </c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9"/>
    </row>
    <row r="53" spans="1:14" ht="12.75" customHeight="1" x14ac:dyDescent="0.2">
      <c r="A53" s="223" t="s">
        <v>247</v>
      </c>
      <c r="B53" s="224"/>
      <c r="C53" s="224"/>
      <c r="D53" s="224"/>
      <c r="E53" s="224"/>
      <c r="F53" s="224"/>
      <c r="G53" s="224"/>
      <c r="H53" s="224"/>
      <c r="I53" s="101"/>
      <c r="J53" s="101"/>
      <c r="K53" s="101"/>
      <c r="L53" s="101"/>
      <c r="M53" s="106"/>
      <c r="N53" s="9"/>
    </row>
    <row r="54" spans="1:14" x14ac:dyDescent="0.2">
      <c r="A54" s="277" t="s">
        <v>292</v>
      </c>
      <c r="B54" s="278"/>
      <c r="C54" s="278"/>
      <c r="D54" s="278"/>
      <c r="E54" s="278"/>
      <c r="F54" s="278"/>
      <c r="G54" s="278"/>
      <c r="H54" s="279"/>
      <c r="I54" s="4">
        <v>155</v>
      </c>
      <c r="J54" s="25">
        <v>55566875</v>
      </c>
      <c r="K54" s="25">
        <v>29749657</v>
      </c>
      <c r="L54" s="25">
        <v>39104898.955220334</v>
      </c>
      <c r="M54" s="25">
        <v>20364910.234980736</v>
      </c>
      <c r="N54" s="9"/>
    </row>
    <row r="55" spans="1:14" x14ac:dyDescent="0.2">
      <c r="A55" s="277" t="s">
        <v>293</v>
      </c>
      <c r="B55" s="278"/>
      <c r="C55" s="278"/>
      <c r="D55" s="278"/>
      <c r="E55" s="278"/>
      <c r="F55" s="278"/>
      <c r="G55" s="278"/>
      <c r="H55" s="279"/>
      <c r="I55" s="4">
        <v>156</v>
      </c>
      <c r="J55" s="26">
        <v>-151917</v>
      </c>
      <c r="K55" s="26">
        <v>-178934</v>
      </c>
      <c r="L55" s="26">
        <v>-1608003</v>
      </c>
      <c r="M55" s="26">
        <v>-897003</v>
      </c>
      <c r="N55" s="9"/>
    </row>
    <row r="56" spans="1:14" ht="12.75" customHeight="1" x14ac:dyDescent="0.2">
      <c r="A56" s="262" t="s">
        <v>249</v>
      </c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9"/>
    </row>
    <row r="57" spans="1:14" x14ac:dyDescent="0.2">
      <c r="A57" s="223" t="s">
        <v>262</v>
      </c>
      <c r="B57" s="224"/>
      <c r="C57" s="224"/>
      <c r="D57" s="224"/>
      <c r="E57" s="224"/>
      <c r="F57" s="224"/>
      <c r="G57" s="224"/>
      <c r="H57" s="225"/>
      <c r="I57" s="34">
        <v>157</v>
      </c>
      <c r="J57" s="23">
        <f>J49</f>
        <v>55414958</v>
      </c>
      <c r="K57" s="23">
        <f>K49</f>
        <v>29570723</v>
      </c>
      <c r="L57" s="23">
        <f>L49</f>
        <v>37496895.955220334</v>
      </c>
      <c r="M57" s="23">
        <f>M49</f>
        <v>19467907.234980576</v>
      </c>
      <c r="N57" s="9"/>
    </row>
    <row r="58" spans="1:14" x14ac:dyDescent="0.2">
      <c r="A58" s="226" t="s">
        <v>280</v>
      </c>
      <c r="B58" s="227"/>
      <c r="C58" s="227"/>
      <c r="D58" s="227"/>
      <c r="E58" s="227"/>
      <c r="F58" s="227"/>
      <c r="G58" s="227"/>
      <c r="H58" s="228"/>
      <c r="I58" s="4">
        <v>158</v>
      </c>
      <c r="J58" s="24">
        <f>SUM(J59:J65)</f>
        <v>-1072388</v>
      </c>
      <c r="K58" s="24">
        <f>SUM(K59:K65)</f>
        <v>-887288</v>
      </c>
      <c r="L58" s="24">
        <f>SUM(L59:L65)</f>
        <v>6036259</v>
      </c>
      <c r="M58" s="24">
        <f>SUM(M59:M65)</f>
        <v>-3797111</v>
      </c>
      <c r="N58" s="9"/>
    </row>
    <row r="59" spans="1:14" x14ac:dyDescent="0.2">
      <c r="A59" s="226" t="s">
        <v>286</v>
      </c>
      <c r="B59" s="227"/>
      <c r="C59" s="227"/>
      <c r="D59" s="227"/>
      <c r="E59" s="227"/>
      <c r="F59" s="227"/>
      <c r="G59" s="227"/>
      <c r="H59" s="228"/>
      <c r="I59" s="4">
        <v>159</v>
      </c>
      <c r="J59" s="25">
        <v>-1072388</v>
      </c>
      <c r="K59" s="25">
        <v>-887288</v>
      </c>
      <c r="L59" s="25">
        <v>6036259</v>
      </c>
      <c r="M59" s="25">
        <v>-3797111</v>
      </c>
      <c r="N59" s="9"/>
    </row>
    <row r="60" spans="1:14" x14ac:dyDescent="0.2">
      <c r="A60" s="226" t="s">
        <v>287</v>
      </c>
      <c r="B60" s="227"/>
      <c r="C60" s="227"/>
      <c r="D60" s="227"/>
      <c r="E60" s="227"/>
      <c r="F60" s="227"/>
      <c r="G60" s="227"/>
      <c r="H60" s="228"/>
      <c r="I60" s="4">
        <v>160</v>
      </c>
      <c r="J60" s="25"/>
      <c r="K60" s="25"/>
      <c r="L60" s="25"/>
      <c r="M60" s="25"/>
      <c r="N60" s="9"/>
    </row>
    <row r="61" spans="1:14" x14ac:dyDescent="0.2">
      <c r="A61" s="226" t="s">
        <v>67</v>
      </c>
      <c r="B61" s="227"/>
      <c r="C61" s="227"/>
      <c r="D61" s="227"/>
      <c r="E61" s="227"/>
      <c r="F61" s="227"/>
      <c r="G61" s="227"/>
      <c r="H61" s="228"/>
      <c r="I61" s="4">
        <v>161</v>
      </c>
      <c r="J61" s="25"/>
      <c r="K61" s="25"/>
      <c r="L61" s="25"/>
      <c r="M61" s="25"/>
      <c r="N61" s="9"/>
    </row>
    <row r="62" spans="1:14" x14ac:dyDescent="0.2">
      <c r="A62" s="226" t="s">
        <v>288</v>
      </c>
      <c r="B62" s="227"/>
      <c r="C62" s="227"/>
      <c r="D62" s="227"/>
      <c r="E62" s="227"/>
      <c r="F62" s="227"/>
      <c r="G62" s="227"/>
      <c r="H62" s="228"/>
      <c r="I62" s="4">
        <v>162</v>
      </c>
      <c r="J62" s="25"/>
      <c r="K62" s="25"/>
      <c r="L62" s="25"/>
      <c r="M62" s="25"/>
      <c r="N62" s="9"/>
    </row>
    <row r="63" spans="1:14" x14ac:dyDescent="0.2">
      <c r="A63" s="226" t="s">
        <v>289</v>
      </c>
      <c r="B63" s="227"/>
      <c r="C63" s="227"/>
      <c r="D63" s="227"/>
      <c r="E63" s="227"/>
      <c r="F63" s="227"/>
      <c r="G63" s="227"/>
      <c r="H63" s="228"/>
      <c r="I63" s="4">
        <v>163</v>
      </c>
      <c r="J63" s="25"/>
      <c r="K63" s="25"/>
      <c r="L63" s="25"/>
      <c r="M63" s="25"/>
      <c r="N63" s="9"/>
    </row>
    <row r="64" spans="1:14" x14ac:dyDescent="0.2">
      <c r="A64" s="226" t="s">
        <v>290</v>
      </c>
      <c r="B64" s="227"/>
      <c r="C64" s="227"/>
      <c r="D64" s="227"/>
      <c r="E64" s="227"/>
      <c r="F64" s="227"/>
      <c r="G64" s="227"/>
      <c r="H64" s="228"/>
      <c r="I64" s="4">
        <v>164</v>
      </c>
      <c r="J64" s="25"/>
      <c r="K64" s="25"/>
      <c r="L64" s="25"/>
      <c r="M64" s="25"/>
      <c r="N64" s="9"/>
    </row>
    <row r="65" spans="1:14" x14ac:dyDescent="0.2">
      <c r="A65" s="226" t="s">
        <v>291</v>
      </c>
      <c r="B65" s="227"/>
      <c r="C65" s="227"/>
      <c r="D65" s="227"/>
      <c r="E65" s="227"/>
      <c r="F65" s="227"/>
      <c r="G65" s="227"/>
      <c r="H65" s="228"/>
      <c r="I65" s="4">
        <v>165</v>
      </c>
      <c r="J65" s="25"/>
      <c r="K65" s="25"/>
      <c r="L65" s="25"/>
      <c r="M65" s="25"/>
      <c r="N65" s="9"/>
    </row>
    <row r="66" spans="1:14" x14ac:dyDescent="0.2">
      <c r="A66" s="226" t="s">
        <v>281</v>
      </c>
      <c r="B66" s="227"/>
      <c r="C66" s="227"/>
      <c r="D66" s="227"/>
      <c r="E66" s="227"/>
      <c r="F66" s="227"/>
      <c r="G66" s="227"/>
      <c r="H66" s="228"/>
      <c r="I66" s="4">
        <v>166</v>
      </c>
      <c r="J66" s="25"/>
      <c r="K66" s="25"/>
      <c r="L66" s="25"/>
      <c r="M66" s="25"/>
      <c r="N66" s="9"/>
    </row>
    <row r="67" spans="1:14" x14ac:dyDescent="0.2">
      <c r="A67" s="226" t="s">
        <v>253</v>
      </c>
      <c r="B67" s="227"/>
      <c r="C67" s="227"/>
      <c r="D67" s="227"/>
      <c r="E67" s="227"/>
      <c r="F67" s="227"/>
      <c r="G67" s="227"/>
      <c r="H67" s="228"/>
      <c r="I67" s="4">
        <v>167</v>
      </c>
      <c r="J67" s="24">
        <f>J58-J66</f>
        <v>-1072388</v>
      </c>
      <c r="K67" s="24">
        <f>K58-K66</f>
        <v>-887288</v>
      </c>
      <c r="L67" s="24">
        <f>L58-L66</f>
        <v>6036259</v>
      </c>
      <c r="M67" s="24">
        <f>M58-M66</f>
        <v>-3797111</v>
      </c>
      <c r="N67" s="9"/>
    </row>
    <row r="68" spans="1:14" x14ac:dyDescent="0.2">
      <c r="A68" s="226" t="s">
        <v>254</v>
      </c>
      <c r="B68" s="227"/>
      <c r="C68" s="227"/>
      <c r="D68" s="227"/>
      <c r="E68" s="227"/>
      <c r="F68" s="227"/>
      <c r="G68" s="227"/>
      <c r="H68" s="228"/>
      <c r="I68" s="4">
        <v>168</v>
      </c>
      <c r="J68" s="28">
        <f>J57+J67</f>
        <v>54342570</v>
      </c>
      <c r="K68" s="28">
        <f>K57+K67</f>
        <v>28683435</v>
      </c>
      <c r="L68" s="28">
        <f>L57+L67</f>
        <v>43533154.955220334</v>
      </c>
      <c r="M68" s="28">
        <f>M57+M67</f>
        <v>15670796.234980576</v>
      </c>
      <c r="N68" s="9"/>
    </row>
    <row r="69" spans="1:14" ht="12.75" customHeight="1" x14ac:dyDescent="0.2">
      <c r="A69" s="286" t="s">
        <v>369</v>
      </c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9"/>
    </row>
    <row r="70" spans="1:14" ht="12.75" customHeight="1" x14ac:dyDescent="0.2">
      <c r="A70" s="288" t="s">
        <v>248</v>
      </c>
      <c r="B70" s="289"/>
      <c r="C70" s="289"/>
      <c r="D70" s="289"/>
      <c r="E70" s="289"/>
      <c r="F70" s="289"/>
      <c r="G70" s="289"/>
      <c r="H70" s="289"/>
      <c r="I70" s="289"/>
      <c r="J70" s="289"/>
      <c r="K70" s="289"/>
      <c r="L70" s="289"/>
      <c r="M70" s="289"/>
      <c r="N70" s="9"/>
    </row>
    <row r="71" spans="1:14" x14ac:dyDescent="0.2">
      <c r="A71" s="277" t="s">
        <v>292</v>
      </c>
      <c r="B71" s="278"/>
      <c r="C71" s="278"/>
      <c r="D71" s="278"/>
      <c r="E71" s="278"/>
      <c r="F71" s="278"/>
      <c r="G71" s="278"/>
      <c r="H71" s="279"/>
      <c r="I71" s="4">
        <v>169</v>
      </c>
      <c r="J71" s="146">
        <f>J68-J72</f>
        <v>54518875</v>
      </c>
      <c r="K71" s="147">
        <f>K68-K72</f>
        <v>28881277</v>
      </c>
      <c r="L71" s="146">
        <f>L68-L72</f>
        <v>45182313.955220334</v>
      </c>
      <c r="M71" s="147">
        <f>M68-M72</f>
        <v>16558014.234980576</v>
      </c>
      <c r="N71" s="9"/>
    </row>
    <row r="72" spans="1:14" x14ac:dyDescent="0.2">
      <c r="A72" s="283" t="s">
        <v>293</v>
      </c>
      <c r="B72" s="284"/>
      <c r="C72" s="284"/>
      <c r="D72" s="284"/>
      <c r="E72" s="284"/>
      <c r="F72" s="284"/>
      <c r="G72" s="284"/>
      <c r="H72" s="285"/>
      <c r="I72" s="7">
        <v>170</v>
      </c>
      <c r="J72" s="26">
        <v>-176305</v>
      </c>
      <c r="K72" s="26">
        <v>-197842</v>
      </c>
      <c r="L72" s="128">
        <v>-1649159</v>
      </c>
      <c r="M72" s="128">
        <v>-887218</v>
      </c>
      <c r="N72" s="9"/>
    </row>
    <row r="73" spans="1:14" x14ac:dyDescent="0.2">
      <c r="L73" s="9"/>
      <c r="M73" s="9"/>
    </row>
    <row r="75" spans="1:14" x14ac:dyDescent="0.2">
      <c r="L75" s="9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7:H17"/>
    <mergeCell ref="A18:H18"/>
    <mergeCell ref="A11:H11"/>
    <mergeCell ref="A12:H12"/>
    <mergeCell ref="A13:H13"/>
    <mergeCell ref="A14:H14"/>
    <mergeCell ref="A15:H15"/>
    <mergeCell ref="A10:H10"/>
    <mergeCell ref="J5:K5"/>
    <mergeCell ref="L5:M5"/>
    <mergeCell ref="A6:H6"/>
    <mergeCell ref="A4:M4"/>
    <mergeCell ref="A16:H16"/>
    <mergeCell ref="A1:M1"/>
    <mergeCell ref="A2:M2"/>
    <mergeCell ref="A5:H5"/>
    <mergeCell ref="A7:H7"/>
    <mergeCell ref="A8:H8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L54:M55 J72 L59:M59 L72:M72 J57 J67:M68 L60:L66 J54:J55 L48:M48 J58:M58 L57:M57 J48 J59:J6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L12:M12 J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29:J33 J24:J27 J18:J22 J14:J16 J9:J10 J35:J42 L35:M42 J43:M47 L29:M33 J34:M34 L24:M27 J28:M28 J11:M11 J23:M23 L14:M16 J17:M17 L18:M22 J13:M13 J49:M51">
      <formula1>0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showGridLines="0" zoomScaleNormal="100" zoomScaleSheetLayoutView="110" workbookViewId="0">
      <selection sqref="A1:K1"/>
    </sheetView>
  </sheetViews>
  <sheetFormatPr defaultRowHeight="12.75" x14ac:dyDescent="0.2"/>
  <cols>
    <col min="7" max="7" width="8.5703125" customWidth="1"/>
    <col min="8" max="8" width="9.140625" hidden="1" customWidth="1"/>
    <col min="9" max="9" width="6.5703125" bestFit="1" customWidth="1"/>
    <col min="10" max="10" width="10.28515625" style="83" customWidth="1"/>
    <col min="11" max="11" width="9.5703125" style="83" bestFit="1" customWidth="1"/>
    <col min="12" max="12" width="11.5703125" customWidth="1"/>
    <col min="13" max="13" width="11.140625" bestFit="1" customWidth="1"/>
  </cols>
  <sheetData>
    <row r="1" spans="1:13" ht="15.75" customHeight="1" x14ac:dyDescent="0.2">
      <c r="A1" s="290" t="s">
        <v>200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3" ht="12.75" customHeight="1" x14ac:dyDescent="0.2">
      <c r="A2" s="291" t="s">
        <v>418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3" x14ac:dyDescent="0.2">
      <c r="A3" s="85"/>
      <c r="B3" s="86"/>
      <c r="C3" s="86"/>
      <c r="D3" s="86"/>
      <c r="E3" s="86"/>
      <c r="F3" s="86"/>
      <c r="G3" s="86"/>
      <c r="H3" s="86"/>
      <c r="I3" s="86"/>
      <c r="J3" s="126"/>
      <c r="K3" s="3"/>
    </row>
    <row r="4" spans="1:13" ht="12.75" customHeight="1" x14ac:dyDescent="0.2">
      <c r="A4" s="234" t="s">
        <v>411</v>
      </c>
      <c r="B4" s="235"/>
      <c r="C4" s="235"/>
      <c r="D4" s="235"/>
      <c r="E4" s="235"/>
      <c r="F4" s="235"/>
      <c r="G4" s="235"/>
      <c r="H4" s="235"/>
      <c r="I4" s="235"/>
      <c r="J4" s="235"/>
      <c r="K4" s="236"/>
    </row>
    <row r="5" spans="1:13" ht="24" thickBot="1" x14ac:dyDescent="0.25">
      <c r="A5" s="292" t="s">
        <v>78</v>
      </c>
      <c r="B5" s="292"/>
      <c r="C5" s="292"/>
      <c r="D5" s="292"/>
      <c r="E5" s="292"/>
      <c r="F5" s="292"/>
      <c r="G5" s="292"/>
      <c r="H5" s="292"/>
      <c r="I5" s="87" t="s">
        <v>338</v>
      </c>
      <c r="J5" s="88" t="s">
        <v>374</v>
      </c>
      <c r="K5" s="88" t="s">
        <v>375</v>
      </c>
    </row>
    <row r="6" spans="1:13" x14ac:dyDescent="0.2">
      <c r="A6" s="293">
        <v>1</v>
      </c>
      <c r="B6" s="293"/>
      <c r="C6" s="293"/>
      <c r="D6" s="293"/>
      <c r="E6" s="293"/>
      <c r="F6" s="293"/>
      <c r="G6" s="293"/>
      <c r="H6" s="293"/>
      <c r="I6" s="89">
        <v>2</v>
      </c>
      <c r="J6" s="90" t="s">
        <v>340</v>
      </c>
      <c r="K6" s="90" t="s">
        <v>341</v>
      </c>
    </row>
    <row r="7" spans="1:13" x14ac:dyDescent="0.2">
      <c r="A7" s="294" t="s">
        <v>194</v>
      </c>
      <c r="B7" s="295"/>
      <c r="C7" s="295"/>
      <c r="D7" s="295"/>
      <c r="E7" s="295"/>
      <c r="F7" s="295"/>
      <c r="G7" s="295"/>
      <c r="H7" s="295"/>
      <c r="I7" s="296"/>
      <c r="J7" s="296"/>
      <c r="K7" s="297"/>
    </row>
    <row r="8" spans="1:13" x14ac:dyDescent="0.2">
      <c r="A8" s="231" t="s">
        <v>61</v>
      </c>
      <c r="B8" s="232"/>
      <c r="C8" s="232"/>
      <c r="D8" s="232"/>
      <c r="E8" s="232"/>
      <c r="F8" s="232"/>
      <c r="G8" s="232"/>
      <c r="H8" s="232"/>
      <c r="I8" s="4">
        <v>1</v>
      </c>
      <c r="J8" s="25">
        <v>66950507</v>
      </c>
      <c r="K8" s="25">
        <v>48287973.112780333</v>
      </c>
    </row>
    <row r="9" spans="1:13" x14ac:dyDescent="0.2">
      <c r="A9" s="231" t="s">
        <v>62</v>
      </c>
      <c r="B9" s="232"/>
      <c r="C9" s="232"/>
      <c r="D9" s="232"/>
      <c r="E9" s="232"/>
      <c r="F9" s="232"/>
      <c r="G9" s="232"/>
      <c r="H9" s="232"/>
      <c r="I9" s="4">
        <v>2</v>
      </c>
      <c r="J9" s="25">
        <v>78881546</v>
      </c>
      <c r="K9" s="25">
        <v>76557959.873016194</v>
      </c>
      <c r="L9" s="9"/>
    </row>
    <row r="10" spans="1:13" x14ac:dyDescent="0.2">
      <c r="A10" s="231" t="s">
        <v>63</v>
      </c>
      <c r="B10" s="232"/>
      <c r="C10" s="232"/>
      <c r="D10" s="232"/>
      <c r="E10" s="232"/>
      <c r="F10" s="232"/>
      <c r="G10" s="232"/>
      <c r="H10" s="232"/>
      <c r="I10" s="4">
        <v>3</v>
      </c>
      <c r="J10" s="25">
        <v>34656749.610495903</v>
      </c>
      <c r="K10" s="25">
        <v>54653202.510062002</v>
      </c>
    </row>
    <row r="11" spans="1:13" x14ac:dyDescent="0.2">
      <c r="A11" s="231" t="s">
        <v>64</v>
      </c>
      <c r="B11" s="232"/>
      <c r="C11" s="232"/>
      <c r="D11" s="232"/>
      <c r="E11" s="232"/>
      <c r="F11" s="232"/>
      <c r="G11" s="232"/>
      <c r="H11" s="232"/>
      <c r="I11" s="4">
        <v>4</v>
      </c>
      <c r="J11" s="25"/>
      <c r="K11" s="25"/>
    </row>
    <row r="12" spans="1:13" x14ac:dyDescent="0.2">
      <c r="A12" s="231" t="s">
        <v>65</v>
      </c>
      <c r="B12" s="232"/>
      <c r="C12" s="232"/>
      <c r="D12" s="232"/>
      <c r="E12" s="232"/>
      <c r="F12" s="232"/>
      <c r="G12" s="232"/>
      <c r="H12" s="232"/>
      <c r="I12" s="4">
        <v>5</v>
      </c>
      <c r="J12" s="25"/>
      <c r="K12" s="25">
        <v>13098200.301856</v>
      </c>
    </row>
    <row r="13" spans="1:13" x14ac:dyDescent="0.2">
      <c r="A13" s="231" t="s">
        <v>70</v>
      </c>
      <c r="B13" s="232"/>
      <c r="C13" s="232"/>
      <c r="D13" s="232"/>
      <c r="E13" s="232"/>
      <c r="F13" s="232"/>
      <c r="G13" s="232"/>
      <c r="H13" s="232"/>
      <c r="I13" s="4">
        <v>6</v>
      </c>
      <c r="J13" s="25">
        <v>8637900</v>
      </c>
      <c r="K13" s="25">
        <v>3074000</v>
      </c>
      <c r="M13" s="9"/>
    </row>
    <row r="14" spans="1:13" x14ac:dyDescent="0.2">
      <c r="A14" s="226" t="s">
        <v>195</v>
      </c>
      <c r="B14" s="227"/>
      <c r="C14" s="227"/>
      <c r="D14" s="227"/>
      <c r="E14" s="227"/>
      <c r="F14" s="227"/>
      <c r="G14" s="227"/>
      <c r="H14" s="227"/>
      <c r="I14" s="4">
        <v>7</v>
      </c>
      <c r="J14" s="24">
        <f>SUM(J8:J13)</f>
        <v>189126702.6104959</v>
      </c>
      <c r="K14" s="24">
        <f>SUM(K8:K13)</f>
        <v>195671335.79771453</v>
      </c>
    </row>
    <row r="15" spans="1:13" x14ac:dyDescent="0.2">
      <c r="A15" s="231" t="s">
        <v>71</v>
      </c>
      <c r="B15" s="232"/>
      <c r="C15" s="232"/>
      <c r="D15" s="232"/>
      <c r="E15" s="232"/>
      <c r="F15" s="232"/>
      <c r="G15" s="232"/>
      <c r="H15" s="232"/>
      <c r="I15" s="4">
        <v>8</v>
      </c>
      <c r="J15" s="25"/>
      <c r="K15" s="25"/>
    </row>
    <row r="16" spans="1:13" x14ac:dyDescent="0.2">
      <c r="A16" s="231" t="s">
        <v>72</v>
      </c>
      <c r="B16" s="232"/>
      <c r="C16" s="232"/>
      <c r="D16" s="232"/>
      <c r="E16" s="232"/>
      <c r="F16" s="232"/>
      <c r="G16" s="232"/>
      <c r="H16" s="232"/>
      <c r="I16" s="4">
        <v>9</v>
      </c>
      <c r="J16" s="25">
        <v>28890963</v>
      </c>
      <c r="K16" s="25">
        <v>42090327.763080999</v>
      </c>
    </row>
    <row r="17" spans="1:13" x14ac:dyDescent="0.2">
      <c r="A17" s="231" t="s">
        <v>73</v>
      </c>
      <c r="B17" s="232"/>
      <c r="C17" s="232"/>
      <c r="D17" s="232"/>
      <c r="E17" s="232"/>
      <c r="F17" s="232"/>
      <c r="G17" s="232"/>
      <c r="H17" s="232"/>
      <c r="I17" s="4">
        <v>10</v>
      </c>
      <c r="J17" s="25">
        <v>10003975</v>
      </c>
      <c r="K17" s="25"/>
    </row>
    <row r="18" spans="1:13" x14ac:dyDescent="0.2">
      <c r="A18" s="231" t="s">
        <v>74</v>
      </c>
      <c r="B18" s="232"/>
      <c r="C18" s="232"/>
      <c r="D18" s="232"/>
      <c r="E18" s="232"/>
      <c r="F18" s="232"/>
      <c r="G18" s="232"/>
      <c r="H18" s="232"/>
      <c r="I18" s="4">
        <v>11</v>
      </c>
      <c r="J18" s="121">
        <v>46932007.610495895</v>
      </c>
      <c r="K18" s="121">
        <v>44315226</v>
      </c>
      <c r="L18" s="9"/>
      <c r="M18" s="9"/>
    </row>
    <row r="19" spans="1:13" x14ac:dyDescent="0.2">
      <c r="A19" s="226" t="s">
        <v>196</v>
      </c>
      <c r="B19" s="227"/>
      <c r="C19" s="227"/>
      <c r="D19" s="227"/>
      <c r="E19" s="227"/>
      <c r="F19" s="227"/>
      <c r="G19" s="227"/>
      <c r="H19" s="227"/>
      <c r="I19" s="4">
        <v>12</v>
      </c>
      <c r="J19" s="24">
        <f>SUM(J15:J18)</f>
        <v>85826945.610495895</v>
      </c>
      <c r="K19" s="24">
        <f>SUM(K15:K18)</f>
        <v>86405553.763080999</v>
      </c>
    </row>
    <row r="20" spans="1:13" x14ac:dyDescent="0.2">
      <c r="A20" s="226" t="s">
        <v>57</v>
      </c>
      <c r="B20" s="227"/>
      <c r="C20" s="227"/>
      <c r="D20" s="227"/>
      <c r="E20" s="227"/>
      <c r="F20" s="227"/>
      <c r="G20" s="227"/>
      <c r="H20" s="227"/>
      <c r="I20" s="4">
        <v>13</v>
      </c>
      <c r="J20" s="24">
        <f>IF(J14&gt;J19,J14-J19,0)</f>
        <v>103299757</v>
      </c>
      <c r="K20" s="24">
        <f>IF(K14&gt;K19,K14-K19,0)</f>
        <v>109265782.03463353</v>
      </c>
      <c r="M20" s="9"/>
    </row>
    <row r="21" spans="1:13" x14ac:dyDescent="0.2">
      <c r="A21" s="226" t="s">
        <v>58</v>
      </c>
      <c r="B21" s="227"/>
      <c r="C21" s="227"/>
      <c r="D21" s="227"/>
      <c r="E21" s="227"/>
      <c r="F21" s="227"/>
      <c r="G21" s="227"/>
      <c r="H21" s="227"/>
      <c r="I21" s="4">
        <v>14</v>
      </c>
      <c r="J21" s="24">
        <f>IF(J19&gt;J14,J19-J14,0)</f>
        <v>0</v>
      </c>
      <c r="K21" s="24">
        <f>IF(K19&gt;K14,K19-K14,0)</f>
        <v>0</v>
      </c>
    </row>
    <row r="22" spans="1:13" x14ac:dyDescent="0.2">
      <c r="A22" s="294" t="s">
        <v>197</v>
      </c>
      <c r="B22" s="295"/>
      <c r="C22" s="295"/>
      <c r="D22" s="295"/>
      <c r="E22" s="295"/>
      <c r="F22" s="295"/>
      <c r="G22" s="295"/>
      <c r="H22" s="295"/>
      <c r="I22" s="296"/>
      <c r="J22" s="296"/>
      <c r="K22" s="297"/>
    </row>
    <row r="23" spans="1:13" x14ac:dyDescent="0.2">
      <c r="A23" s="231" t="s">
        <v>238</v>
      </c>
      <c r="B23" s="232"/>
      <c r="C23" s="232"/>
      <c r="D23" s="232"/>
      <c r="E23" s="232"/>
      <c r="F23" s="232"/>
      <c r="G23" s="232"/>
      <c r="H23" s="232"/>
      <c r="I23" s="4">
        <v>15</v>
      </c>
      <c r="J23" s="25">
        <v>777000</v>
      </c>
      <c r="K23" s="25">
        <v>765000</v>
      </c>
    </row>
    <row r="24" spans="1:13" x14ac:dyDescent="0.2">
      <c r="A24" s="231" t="s">
        <v>239</v>
      </c>
      <c r="B24" s="232"/>
      <c r="C24" s="232"/>
      <c r="D24" s="232"/>
      <c r="E24" s="232"/>
      <c r="F24" s="232"/>
      <c r="G24" s="232"/>
      <c r="H24" s="232"/>
      <c r="I24" s="4">
        <v>16</v>
      </c>
      <c r="J24" s="121">
        <v>65745000</v>
      </c>
      <c r="K24" s="25">
        <v>57008000</v>
      </c>
    </row>
    <row r="25" spans="1:13" x14ac:dyDescent="0.2">
      <c r="A25" s="231" t="s">
        <v>240</v>
      </c>
      <c r="B25" s="232"/>
      <c r="C25" s="232"/>
      <c r="D25" s="232"/>
      <c r="E25" s="232"/>
      <c r="F25" s="232"/>
      <c r="G25" s="232"/>
      <c r="H25" s="232"/>
      <c r="I25" s="4">
        <v>17</v>
      </c>
      <c r="J25" s="25">
        <v>3315000</v>
      </c>
      <c r="K25" s="25">
        <v>3492000</v>
      </c>
    </row>
    <row r="26" spans="1:13" x14ac:dyDescent="0.2">
      <c r="A26" s="231" t="s">
        <v>241</v>
      </c>
      <c r="B26" s="232"/>
      <c r="C26" s="232"/>
      <c r="D26" s="232"/>
      <c r="E26" s="232"/>
      <c r="F26" s="232"/>
      <c r="G26" s="232"/>
      <c r="H26" s="232"/>
      <c r="I26" s="4">
        <v>18</v>
      </c>
      <c r="J26" s="25"/>
      <c r="K26" s="141"/>
    </row>
    <row r="27" spans="1:13" x14ac:dyDescent="0.2">
      <c r="A27" s="231" t="s">
        <v>242</v>
      </c>
      <c r="B27" s="232"/>
      <c r="C27" s="232"/>
      <c r="D27" s="232"/>
      <c r="E27" s="232"/>
      <c r="F27" s="232"/>
      <c r="G27" s="232"/>
      <c r="H27" s="232"/>
      <c r="I27" s="4">
        <v>19</v>
      </c>
      <c r="J27" s="25">
        <v>2319000</v>
      </c>
      <c r="K27" s="25">
        <v>1616000</v>
      </c>
    </row>
    <row r="28" spans="1:13" x14ac:dyDescent="0.2">
      <c r="A28" s="226" t="s">
        <v>201</v>
      </c>
      <c r="B28" s="227"/>
      <c r="C28" s="227"/>
      <c r="D28" s="227"/>
      <c r="E28" s="227"/>
      <c r="F28" s="227"/>
      <c r="G28" s="227"/>
      <c r="H28" s="227"/>
      <c r="I28" s="4">
        <v>20</v>
      </c>
      <c r="J28" s="24">
        <f>SUM(J23:J27)</f>
        <v>72156000</v>
      </c>
      <c r="K28" s="24">
        <f>SUM(K23:K27)</f>
        <v>62881000</v>
      </c>
    </row>
    <row r="29" spans="1:13" x14ac:dyDescent="0.2">
      <c r="A29" s="231" t="s">
        <v>146</v>
      </c>
      <c r="B29" s="232"/>
      <c r="C29" s="232"/>
      <c r="D29" s="232"/>
      <c r="E29" s="232"/>
      <c r="F29" s="232"/>
      <c r="G29" s="232"/>
      <c r="H29" s="232"/>
      <c r="I29" s="4">
        <v>21</v>
      </c>
      <c r="J29" s="25">
        <v>34851000</v>
      </c>
      <c r="K29" s="25">
        <v>47069000</v>
      </c>
    </row>
    <row r="30" spans="1:13" x14ac:dyDescent="0.2">
      <c r="A30" s="231" t="s">
        <v>147</v>
      </c>
      <c r="B30" s="232"/>
      <c r="C30" s="232"/>
      <c r="D30" s="232"/>
      <c r="E30" s="232"/>
      <c r="F30" s="232"/>
      <c r="G30" s="232"/>
      <c r="H30" s="232"/>
      <c r="I30" s="4">
        <v>22</v>
      </c>
      <c r="J30" s="121">
        <v>54541000</v>
      </c>
      <c r="K30" s="25">
        <v>58508000</v>
      </c>
      <c r="M30" s="9"/>
    </row>
    <row r="31" spans="1:13" x14ac:dyDescent="0.2">
      <c r="A31" s="231" t="s">
        <v>35</v>
      </c>
      <c r="B31" s="232"/>
      <c r="C31" s="232"/>
      <c r="D31" s="232"/>
      <c r="E31" s="232"/>
      <c r="F31" s="232"/>
      <c r="G31" s="232"/>
      <c r="H31" s="232"/>
      <c r="I31" s="4">
        <v>23</v>
      </c>
      <c r="J31" s="25">
        <v>224872</v>
      </c>
      <c r="K31" s="25">
        <v>53100</v>
      </c>
    </row>
    <row r="32" spans="1:13" x14ac:dyDescent="0.2">
      <c r="A32" s="226" t="s">
        <v>2</v>
      </c>
      <c r="B32" s="227"/>
      <c r="C32" s="227"/>
      <c r="D32" s="227"/>
      <c r="E32" s="227"/>
      <c r="F32" s="227"/>
      <c r="G32" s="227"/>
      <c r="H32" s="227"/>
      <c r="I32" s="4">
        <v>24</v>
      </c>
      <c r="J32" s="24">
        <f>SUM(J29:J31)</f>
        <v>89616872</v>
      </c>
      <c r="K32" s="24">
        <f>SUM(K29:K31)</f>
        <v>105630100</v>
      </c>
    </row>
    <row r="33" spans="1:13" x14ac:dyDescent="0.2">
      <c r="A33" s="226" t="s">
        <v>59</v>
      </c>
      <c r="B33" s="227"/>
      <c r="C33" s="227"/>
      <c r="D33" s="227"/>
      <c r="E33" s="227"/>
      <c r="F33" s="227"/>
      <c r="G33" s="227"/>
      <c r="H33" s="227"/>
      <c r="I33" s="4">
        <v>25</v>
      </c>
      <c r="J33" s="24">
        <f>IF(J28&gt;J32,J28-J32,0)</f>
        <v>0</v>
      </c>
      <c r="K33" s="24">
        <f>IF(K28&gt;K32,K28-K32,0)</f>
        <v>0</v>
      </c>
    </row>
    <row r="34" spans="1:13" x14ac:dyDescent="0.2">
      <c r="A34" s="226" t="s">
        <v>60</v>
      </c>
      <c r="B34" s="227"/>
      <c r="C34" s="227"/>
      <c r="D34" s="227"/>
      <c r="E34" s="227"/>
      <c r="F34" s="227"/>
      <c r="G34" s="227"/>
      <c r="H34" s="227"/>
      <c r="I34" s="4">
        <v>26</v>
      </c>
      <c r="J34" s="24">
        <f>IF(J32&gt;J28,J32-J28,0)</f>
        <v>17460872</v>
      </c>
      <c r="K34" s="24">
        <f>IF(K32&gt;K28,K32-K28,0)</f>
        <v>42749100</v>
      </c>
      <c r="M34" s="9"/>
    </row>
    <row r="35" spans="1:13" x14ac:dyDescent="0.2">
      <c r="A35" s="294" t="s">
        <v>198</v>
      </c>
      <c r="B35" s="295"/>
      <c r="C35" s="295"/>
      <c r="D35" s="295"/>
      <c r="E35" s="295"/>
      <c r="F35" s="295"/>
      <c r="G35" s="295"/>
      <c r="H35" s="295"/>
      <c r="I35" s="296"/>
      <c r="J35" s="296"/>
      <c r="K35" s="297"/>
    </row>
    <row r="36" spans="1:13" x14ac:dyDescent="0.2">
      <c r="A36" s="231" t="s">
        <v>207</v>
      </c>
      <c r="B36" s="232"/>
      <c r="C36" s="232"/>
      <c r="D36" s="232"/>
      <c r="E36" s="232"/>
      <c r="F36" s="232"/>
      <c r="G36" s="232"/>
      <c r="H36" s="232"/>
      <c r="I36" s="4">
        <v>27</v>
      </c>
      <c r="J36" s="22"/>
      <c r="K36" s="25"/>
    </row>
    <row r="37" spans="1:13" x14ac:dyDescent="0.2">
      <c r="A37" s="231" t="s">
        <v>50</v>
      </c>
      <c r="B37" s="232"/>
      <c r="C37" s="232"/>
      <c r="D37" s="232"/>
      <c r="E37" s="232"/>
      <c r="F37" s="232"/>
      <c r="G37" s="232"/>
      <c r="H37" s="232"/>
      <c r="I37" s="4">
        <v>28</v>
      </c>
      <c r="J37" s="25">
        <v>596913000</v>
      </c>
      <c r="K37" s="25">
        <v>86466000</v>
      </c>
    </row>
    <row r="38" spans="1:13" x14ac:dyDescent="0.2">
      <c r="A38" s="231" t="s">
        <v>51</v>
      </c>
      <c r="B38" s="232"/>
      <c r="C38" s="232"/>
      <c r="D38" s="232"/>
      <c r="E38" s="232"/>
      <c r="F38" s="232"/>
      <c r="G38" s="232"/>
      <c r="H38" s="232"/>
      <c r="I38" s="4">
        <v>29</v>
      </c>
      <c r="J38" s="25"/>
      <c r="K38" s="25"/>
    </row>
    <row r="39" spans="1:13" x14ac:dyDescent="0.2">
      <c r="A39" s="226" t="s">
        <v>88</v>
      </c>
      <c r="B39" s="227"/>
      <c r="C39" s="227"/>
      <c r="D39" s="227"/>
      <c r="E39" s="227"/>
      <c r="F39" s="227"/>
      <c r="G39" s="227"/>
      <c r="H39" s="227"/>
      <c r="I39" s="4">
        <v>30</v>
      </c>
      <c r="J39" s="24">
        <f>SUM(J36:J38)</f>
        <v>596913000</v>
      </c>
      <c r="K39" s="24">
        <f>SUM(K36:K38)</f>
        <v>86466000</v>
      </c>
      <c r="L39" s="112"/>
    </row>
    <row r="40" spans="1:13" x14ac:dyDescent="0.2">
      <c r="A40" s="231" t="s">
        <v>52</v>
      </c>
      <c r="B40" s="232"/>
      <c r="C40" s="232"/>
      <c r="D40" s="232"/>
      <c r="E40" s="232"/>
      <c r="F40" s="232"/>
      <c r="G40" s="232"/>
      <c r="H40" s="232"/>
      <c r="I40" s="4">
        <v>31</v>
      </c>
      <c r="J40" s="25">
        <v>696993000</v>
      </c>
      <c r="K40" s="121">
        <v>177062000</v>
      </c>
      <c r="L40" s="143"/>
    </row>
    <row r="41" spans="1:13" x14ac:dyDescent="0.2">
      <c r="A41" s="231" t="s">
        <v>53</v>
      </c>
      <c r="B41" s="232"/>
      <c r="C41" s="232"/>
      <c r="D41" s="232"/>
      <c r="E41" s="232"/>
      <c r="F41" s="232"/>
      <c r="G41" s="232"/>
      <c r="H41" s="232"/>
      <c r="I41" s="4">
        <v>32</v>
      </c>
      <c r="J41" s="25"/>
      <c r="K41" s="121"/>
      <c r="L41" s="112"/>
    </row>
    <row r="42" spans="1:13" x14ac:dyDescent="0.2">
      <c r="A42" s="231" t="s">
        <v>54</v>
      </c>
      <c r="B42" s="232"/>
      <c r="C42" s="232"/>
      <c r="D42" s="232"/>
      <c r="E42" s="232"/>
      <c r="F42" s="232"/>
      <c r="G42" s="232"/>
      <c r="H42" s="232"/>
      <c r="I42" s="4">
        <v>33</v>
      </c>
      <c r="J42" s="25">
        <v>2042000</v>
      </c>
      <c r="K42" s="121">
        <v>1789000</v>
      </c>
      <c r="L42" s="112"/>
    </row>
    <row r="43" spans="1:13" x14ac:dyDescent="0.2">
      <c r="A43" s="231" t="s">
        <v>55</v>
      </c>
      <c r="B43" s="232"/>
      <c r="C43" s="232"/>
      <c r="D43" s="232"/>
      <c r="E43" s="232"/>
      <c r="F43" s="232"/>
      <c r="G43" s="232"/>
      <c r="H43" s="232"/>
      <c r="I43" s="4">
        <v>34</v>
      </c>
      <c r="J43" s="25"/>
      <c r="K43" s="25"/>
    </row>
    <row r="44" spans="1:13" x14ac:dyDescent="0.2">
      <c r="A44" s="231" t="s">
        <v>56</v>
      </c>
      <c r="B44" s="232"/>
      <c r="C44" s="232"/>
      <c r="D44" s="232"/>
      <c r="E44" s="232"/>
      <c r="F44" s="232"/>
      <c r="G44" s="232"/>
      <c r="H44" s="232"/>
      <c r="I44" s="4">
        <v>35</v>
      </c>
      <c r="J44" s="25"/>
      <c r="K44" s="25"/>
    </row>
    <row r="45" spans="1:13" x14ac:dyDescent="0.2">
      <c r="A45" s="226" t="s">
        <v>89</v>
      </c>
      <c r="B45" s="227"/>
      <c r="C45" s="227"/>
      <c r="D45" s="227"/>
      <c r="E45" s="227"/>
      <c r="F45" s="227"/>
      <c r="G45" s="227"/>
      <c r="H45" s="227"/>
      <c r="I45" s="4">
        <v>36</v>
      </c>
      <c r="J45" s="24">
        <f>SUM(J40:J44)</f>
        <v>699035000</v>
      </c>
      <c r="K45" s="24">
        <f>SUM(K40:K44)</f>
        <v>178851000</v>
      </c>
    </row>
    <row r="46" spans="1:13" x14ac:dyDescent="0.2">
      <c r="A46" s="226" t="s">
        <v>36</v>
      </c>
      <c r="B46" s="227"/>
      <c r="C46" s="227"/>
      <c r="D46" s="227"/>
      <c r="E46" s="227"/>
      <c r="F46" s="227"/>
      <c r="G46" s="227"/>
      <c r="H46" s="227"/>
      <c r="I46" s="4">
        <v>37</v>
      </c>
      <c r="J46" s="24">
        <f>IF(J39&gt;J45,J39-J45,0)</f>
        <v>0</v>
      </c>
      <c r="K46" s="24">
        <f>IF(K39&gt;K45,K39-K45,0)</f>
        <v>0</v>
      </c>
    </row>
    <row r="47" spans="1:13" x14ac:dyDescent="0.2">
      <c r="A47" s="226" t="s">
        <v>37</v>
      </c>
      <c r="B47" s="227"/>
      <c r="C47" s="227"/>
      <c r="D47" s="227"/>
      <c r="E47" s="227"/>
      <c r="F47" s="227"/>
      <c r="G47" s="227"/>
      <c r="H47" s="227"/>
      <c r="I47" s="4">
        <v>38</v>
      </c>
      <c r="J47" s="24">
        <f>IF(J45&gt;J39,J45-J39,0)</f>
        <v>102122000</v>
      </c>
      <c r="K47" s="24">
        <f>IF(K45&gt;K39,K45-K39,0)</f>
        <v>92385000</v>
      </c>
    </row>
    <row r="48" spans="1:13" x14ac:dyDescent="0.2">
      <c r="A48" s="231" t="s">
        <v>90</v>
      </c>
      <c r="B48" s="232"/>
      <c r="C48" s="232"/>
      <c r="D48" s="232"/>
      <c r="E48" s="232"/>
      <c r="F48" s="232"/>
      <c r="G48" s="232"/>
      <c r="H48" s="232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0</v>
      </c>
      <c r="L48" s="9"/>
    </row>
    <row r="49" spans="1:13" x14ac:dyDescent="0.2">
      <c r="A49" s="231" t="s">
        <v>91</v>
      </c>
      <c r="B49" s="232"/>
      <c r="C49" s="232"/>
      <c r="D49" s="232"/>
      <c r="E49" s="232"/>
      <c r="F49" s="232"/>
      <c r="G49" s="232"/>
      <c r="H49" s="232"/>
      <c r="I49" s="4">
        <v>40</v>
      </c>
      <c r="J49" s="24">
        <f>IF(J21-J20+J34-J33+J47-J46&gt;0,J21-J20+J34-J33+J47-J46,0)</f>
        <v>16283115</v>
      </c>
      <c r="K49" s="24">
        <f>IF(K21-K20+K34-K33+K47-K46&gt;0,K21-K20+K34-K33+K47-K46,0)</f>
        <v>25868317.965366468</v>
      </c>
      <c r="L49" s="9"/>
      <c r="M49" s="9"/>
    </row>
    <row r="50" spans="1:13" x14ac:dyDescent="0.2">
      <c r="A50" s="231" t="s">
        <v>199</v>
      </c>
      <c r="B50" s="232"/>
      <c r="C50" s="232"/>
      <c r="D50" s="232"/>
      <c r="E50" s="232"/>
      <c r="F50" s="232"/>
      <c r="G50" s="232"/>
      <c r="H50" s="232"/>
      <c r="I50" s="4">
        <v>41</v>
      </c>
      <c r="J50" s="25">
        <v>152362675</v>
      </c>
      <c r="K50" s="25">
        <v>145959842</v>
      </c>
      <c r="L50" s="9"/>
      <c r="M50" s="9"/>
    </row>
    <row r="51" spans="1:13" x14ac:dyDescent="0.2">
      <c r="A51" s="231" t="s">
        <v>235</v>
      </c>
      <c r="B51" s="232"/>
      <c r="C51" s="232"/>
      <c r="D51" s="232"/>
      <c r="E51" s="232"/>
      <c r="F51" s="232"/>
      <c r="G51" s="232"/>
      <c r="H51" s="232"/>
      <c r="I51" s="4">
        <v>42</v>
      </c>
      <c r="J51" s="25"/>
      <c r="K51" s="141"/>
      <c r="L51" s="9"/>
      <c r="M51" s="9"/>
    </row>
    <row r="52" spans="1:13" x14ac:dyDescent="0.2">
      <c r="A52" s="231" t="s">
        <v>236</v>
      </c>
      <c r="B52" s="232"/>
      <c r="C52" s="232"/>
      <c r="D52" s="232"/>
      <c r="E52" s="232"/>
      <c r="F52" s="232"/>
      <c r="G52" s="232"/>
      <c r="H52" s="232"/>
      <c r="I52" s="4">
        <v>43</v>
      </c>
      <c r="J52" s="25">
        <v>16283115</v>
      </c>
      <c r="K52" s="25">
        <v>25868318.323133007</v>
      </c>
      <c r="M52" s="9"/>
    </row>
    <row r="53" spans="1:13" x14ac:dyDescent="0.2">
      <c r="A53" s="252" t="s">
        <v>237</v>
      </c>
      <c r="B53" s="253"/>
      <c r="C53" s="253"/>
      <c r="D53" s="253"/>
      <c r="E53" s="253"/>
      <c r="F53" s="253"/>
      <c r="G53" s="253"/>
      <c r="H53" s="253"/>
      <c r="I53" s="7">
        <v>44</v>
      </c>
      <c r="J53" s="28">
        <f>J50+J51-J52</f>
        <v>136079560</v>
      </c>
      <c r="K53" s="28">
        <f>K50+K51-K52</f>
        <v>120091523.67686699</v>
      </c>
      <c r="L53" s="9"/>
      <c r="M53" s="9"/>
    </row>
  </sheetData>
  <mergeCells count="52">
    <mergeCell ref="A53:H53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8:H18"/>
    <mergeCell ref="A19:H19"/>
    <mergeCell ref="A20:H20"/>
    <mergeCell ref="A13:H13"/>
    <mergeCell ref="A14:H14"/>
    <mergeCell ref="A15:H15"/>
    <mergeCell ref="A16:H16"/>
    <mergeCell ref="A12:H12"/>
    <mergeCell ref="A5:H5"/>
    <mergeCell ref="A6:H6"/>
    <mergeCell ref="A7:K7"/>
    <mergeCell ref="A8:H8"/>
    <mergeCell ref="A17:H17"/>
    <mergeCell ref="A4:K4"/>
    <mergeCell ref="A9:H9"/>
    <mergeCell ref="A10:H10"/>
    <mergeCell ref="A1:K1"/>
    <mergeCell ref="A2:K2"/>
    <mergeCell ref="A11:H11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50:K52 J15:K18 J23:K27 J8:K13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topLeftCell="A6" zoomScaleNormal="100" zoomScaleSheetLayoutView="110" workbookViewId="0">
      <selection activeCell="K25" sqref="K25:K26"/>
    </sheetView>
  </sheetViews>
  <sheetFormatPr defaultRowHeight="12.75" x14ac:dyDescent="0.2"/>
  <cols>
    <col min="1" max="1" width="9.140625" style="94"/>
    <col min="2" max="2" width="4.42578125" style="94" customWidth="1"/>
    <col min="3" max="3" width="9.140625" style="94" customWidth="1"/>
    <col min="4" max="4" width="7.5703125" style="94" customWidth="1"/>
    <col min="5" max="5" width="12" style="94" customWidth="1"/>
    <col min="6" max="6" width="9.140625" style="94"/>
    <col min="7" max="7" width="9.5703125" style="94" customWidth="1"/>
    <col min="8" max="8" width="3.140625" style="94" customWidth="1"/>
    <col min="9" max="9" width="6.5703125" style="94" bestFit="1" customWidth="1"/>
    <col min="10" max="10" width="10.85546875" style="83" bestFit="1" customWidth="1"/>
    <col min="11" max="11" width="10.85546875" style="112" bestFit="1" customWidth="1"/>
    <col min="12" max="12" width="12.7109375" style="120" bestFit="1" customWidth="1"/>
    <col min="13" max="16384" width="9.140625" style="94"/>
  </cols>
  <sheetData>
    <row r="1" spans="1:13" ht="15.75" customHeight="1" x14ac:dyDescent="0.2">
      <c r="A1" s="304" t="s">
        <v>339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3" x14ac:dyDescent="0.2">
      <c r="A2" s="316" t="s">
        <v>419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3" ht="9" customHeight="1" x14ac:dyDescent="0.2">
      <c r="A3" s="92"/>
      <c r="B3" s="93"/>
      <c r="C3" s="95"/>
      <c r="D3" s="95"/>
      <c r="E3" s="93"/>
      <c r="F3" s="93"/>
      <c r="G3" s="93"/>
      <c r="H3" s="93"/>
      <c r="I3" s="93"/>
      <c r="J3" s="115"/>
      <c r="K3" s="113"/>
    </row>
    <row r="4" spans="1:13" x14ac:dyDescent="0.2">
      <c r="A4" s="234" t="s">
        <v>411</v>
      </c>
      <c r="B4" s="235"/>
      <c r="C4" s="235"/>
      <c r="D4" s="235"/>
      <c r="E4" s="235"/>
      <c r="F4" s="235"/>
      <c r="G4" s="235"/>
      <c r="H4" s="235"/>
      <c r="I4" s="235"/>
      <c r="J4" s="235"/>
      <c r="K4" s="236"/>
    </row>
    <row r="5" spans="1:13" ht="27.75" customHeight="1" thickBot="1" x14ac:dyDescent="0.25">
      <c r="A5" s="314" t="s">
        <v>78</v>
      </c>
      <c r="B5" s="314"/>
      <c r="C5" s="314"/>
      <c r="D5" s="314"/>
      <c r="E5" s="314"/>
      <c r="F5" s="314"/>
      <c r="G5" s="314"/>
      <c r="H5" s="314"/>
      <c r="I5" s="96" t="s">
        <v>362</v>
      </c>
      <c r="J5" s="116" t="s">
        <v>189</v>
      </c>
      <c r="K5" s="116" t="s">
        <v>190</v>
      </c>
    </row>
    <row r="6" spans="1:13" x14ac:dyDescent="0.2">
      <c r="A6" s="315">
        <v>1</v>
      </c>
      <c r="B6" s="315"/>
      <c r="C6" s="315"/>
      <c r="D6" s="315"/>
      <c r="E6" s="315"/>
      <c r="F6" s="315"/>
      <c r="G6" s="315"/>
      <c r="H6" s="315"/>
      <c r="I6" s="97">
        <v>2</v>
      </c>
      <c r="J6" s="90" t="s">
        <v>340</v>
      </c>
      <c r="K6" s="90" t="s">
        <v>341</v>
      </c>
    </row>
    <row r="7" spans="1:13" x14ac:dyDescent="0.2">
      <c r="A7" s="306" t="s">
        <v>342</v>
      </c>
      <c r="B7" s="307"/>
      <c r="C7" s="307"/>
      <c r="D7" s="307"/>
      <c r="E7" s="307"/>
      <c r="F7" s="307"/>
      <c r="G7" s="307"/>
      <c r="H7" s="307"/>
      <c r="I7" s="98">
        <v>1</v>
      </c>
      <c r="J7" s="23">
        <v>1626000900</v>
      </c>
      <c r="K7" s="23">
        <v>1626000900</v>
      </c>
    </row>
    <row r="8" spans="1:13" x14ac:dyDescent="0.2">
      <c r="A8" s="306" t="s">
        <v>343</v>
      </c>
      <c r="B8" s="307"/>
      <c r="C8" s="307"/>
      <c r="D8" s="307"/>
      <c r="E8" s="307"/>
      <c r="F8" s="307"/>
      <c r="G8" s="307"/>
      <c r="H8" s="307"/>
      <c r="I8" s="98">
        <v>2</v>
      </c>
      <c r="J8" s="25">
        <v>24569630</v>
      </c>
      <c r="K8" s="25">
        <v>24569630</v>
      </c>
    </row>
    <row r="9" spans="1:13" x14ac:dyDescent="0.2">
      <c r="A9" s="306" t="s">
        <v>344</v>
      </c>
      <c r="B9" s="307"/>
      <c r="C9" s="307"/>
      <c r="D9" s="307"/>
      <c r="E9" s="307"/>
      <c r="F9" s="307"/>
      <c r="G9" s="307"/>
      <c r="H9" s="307"/>
      <c r="I9" s="98">
        <v>3</v>
      </c>
      <c r="J9" s="25">
        <v>52039980</v>
      </c>
      <c r="K9" s="121">
        <v>62655504.104373693</v>
      </c>
      <c r="M9" s="120"/>
    </row>
    <row r="10" spans="1:13" x14ac:dyDescent="0.2">
      <c r="A10" s="306" t="s">
        <v>345</v>
      </c>
      <c r="B10" s="307"/>
      <c r="C10" s="307"/>
      <c r="D10" s="307"/>
      <c r="E10" s="307"/>
      <c r="F10" s="307"/>
      <c r="G10" s="307"/>
      <c r="H10" s="307"/>
      <c r="I10" s="98">
        <v>4</v>
      </c>
      <c r="J10" s="25">
        <v>-110891556</v>
      </c>
      <c r="K10" s="25">
        <v>-46148603</v>
      </c>
    </row>
    <row r="11" spans="1:13" ht="12.75" customHeight="1" x14ac:dyDescent="0.2">
      <c r="A11" s="306" t="s">
        <v>346</v>
      </c>
      <c r="B11" s="307"/>
      <c r="C11" s="307"/>
      <c r="D11" s="307"/>
      <c r="E11" s="307"/>
      <c r="F11" s="307"/>
      <c r="G11" s="307"/>
      <c r="H11" s="307"/>
      <c r="I11" s="98">
        <v>5</v>
      </c>
      <c r="J11" s="25">
        <v>69281062</v>
      </c>
      <c r="K11" s="25">
        <v>39104898.955220297</v>
      </c>
    </row>
    <row r="12" spans="1:13" ht="12.75" customHeight="1" x14ac:dyDescent="0.2">
      <c r="A12" s="306" t="s">
        <v>347</v>
      </c>
      <c r="B12" s="307"/>
      <c r="C12" s="307"/>
      <c r="D12" s="307"/>
      <c r="E12" s="307"/>
      <c r="F12" s="307"/>
      <c r="G12" s="307"/>
      <c r="H12" s="307"/>
      <c r="I12" s="98">
        <v>6</v>
      </c>
      <c r="J12" s="25">
        <v>0</v>
      </c>
      <c r="K12" s="25">
        <v>0</v>
      </c>
    </row>
    <row r="13" spans="1:13" ht="12.75" customHeight="1" x14ac:dyDescent="0.2">
      <c r="A13" s="306" t="s">
        <v>348</v>
      </c>
      <c r="B13" s="307"/>
      <c r="C13" s="307"/>
      <c r="D13" s="307"/>
      <c r="E13" s="307"/>
      <c r="F13" s="307"/>
      <c r="G13" s="307"/>
      <c r="H13" s="307"/>
      <c r="I13" s="98">
        <v>7</v>
      </c>
      <c r="J13" s="25">
        <v>0</v>
      </c>
      <c r="K13" s="25">
        <v>0</v>
      </c>
    </row>
    <row r="14" spans="1:13" ht="12.75" customHeight="1" x14ac:dyDescent="0.2">
      <c r="A14" s="306" t="s">
        <v>349</v>
      </c>
      <c r="B14" s="307"/>
      <c r="C14" s="307"/>
      <c r="D14" s="307"/>
      <c r="E14" s="307"/>
      <c r="F14" s="307"/>
      <c r="G14" s="307"/>
      <c r="H14" s="307"/>
      <c r="I14" s="98">
        <v>8</v>
      </c>
      <c r="J14" s="25">
        <v>0</v>
      </c>
      <c r="K14" s="25">
        <v>0</v>
      </c>
    </row>
    <row r="15" spans="1:13" ht="12.75" customHeight="1" x14ac:dyDescent="0.2">
      <c r="A15" s="306" t="s">
        <v>350</v>
      </c>
      <c r="B15" s="307"/>
      <c r="C15" s="307"/>
      <c r="D15" s="307"/>
      <c r="E15" s="307"/>
      <c r="F15" s="307"/>
      <c r="G15" s="307"/>
      <c r="H15" s="307"/>
      <c r="I15" s="98">
        <v>9</v>
      </c>
      <c r="J15" s="25">
        <v>34787364</v>
      </c>
      <c r="K15" s="25">
        <v>33138205</v>
      </c>
    </row>
    <row r="16" spans="1:13" ht="12.75" customHeight="1" x14ac:dyDescent="0.2">
      <c r="A16" s="308" t="s">
        <v>351</v>
      </c>
      <c r="B16" s="309"/>
      <c r="C16" s="309"/>
      <c r="D16" s="309"/>
      <c r="E16" s="309"/>
      <c r="F16" s="309"/>
      <c r="G16" s="309"/>
      <c r="H16" s="309"/>
      <c r="I16" s="98">
        <v>10</v>
      </c>
      <c r="J16" s="24">
        <f>SUM(J7:J15)</f>
        <v>1695787380</v>
      </c>
      <c r="K16" s="24">
        <f>SUM(K7:K15)</f>
        <v>1739320535.0595939</v>
      </c>
    </row>
    <row r="17" spans="1:12" ht="12.75" customHeight="1" x14ac:dyDescent="0.2">
      <c r="A17" s="306" t="s">
        <v>352</v>
      </c>
      <c r="B17" s="307"/>
      <c r="C17" s="307"/>
      <c r="D17" s="307"/>
      <c r="E17" s="307"/>
      <c r="F17" s="307"/>
      <c r="G17" s="307"/>
      <c r="H17" s="307"/>
      <c r="I17" s="98">
        <v>11</v>
      </c>
      <c r="J17" s="25">
        <v>-10692000</v>
      </c>
      <c r="K17" s="121">
        <v>6036259</v>
      </c>
    </row>
    <row r="18" spans="1:12" ht="12.75" customHeight="1" x14ac:dyDescent="0.2">
      <c r="A18" s="306" t="s">
        <v>353</v>
      </c>
      <c r="B18" s="307"/>
      <c r="C18" s="307"/>
      <c r="D18" s="307"/>
      <c r="E18" s="307"/>
      <c r="F18" s="307"/>
      <c r="G18" s="307"/>
      <c r="H18" s="307"/>
      <c r="I18" s="98">
        <v>12</v>
      </c>
      <c r="J18" s="25">
        <v>0</v>
      </c>
      <c r="K18" s="25">
        <v>0</v>
      </c>
    </row>
    <row r="19" spans="1:12" ht="12.75" customHeight="1" x14ac:dyDescent="0.2">
      <c r="A19" s="306" t="s">
        <v>354</v>
      </c>
      <c r="B19" s="307"/>
      <c r="C19" s="307"/>
      <c r="D19" s="307"/>
      <c r="E19" s="307"/>
      <c r="F19" s="307"/>
      <c r="G19" s="307"/>
      <c r="H19" s="307"/>
      <c r="I19" s="98">
        <v>13</v>
      </c>
      <c r="J19" s="25">
        <v>0</v>
      </c>
      <c r="K19" s="25">
        <v>0</v>
      </c>
    </row>
    <row r="20" spans="1:12" ht="12.75" customHeight="1" x14ac:dyDescent="0.2">
      <c r="A20" s="306" t="s">
        <v>355</v>
      </c>
      <c r="B20" s="307"/>
      <c r="C20" s="307"/>
      <c r="D20" s="307"/>
      <c r="E20" s="307"/>
      <c r="F20" s="307"/>
      <c r="G20" s="307"/>
      <c r="H20" s="307"/>
      <c r="I20" s="98">
        <v>14</v>
      </c>
      <c r="J20" s="25">
        <v>0</v>
      </c>
      <c r="K20" s="25">
        <v>0</v>
      </c>
    </row>
    <row r="21" spans="1:12" ht="12.75" customHeight="1" x14ac:dyDescent="0.2">
      <c r="A21" s="306" t="s">
        <v>356</v>
      </c>
      <c r="B21" s="307"/>
      <c r="C21" s="307"/>
      <c r="D21" s="307"/>
      <c r="E21" s="307"/>
      <c r="F21" s="307"/>
      <c r="G21" s="307"/>
      <c r="H21" s="307"/>
      <c r="I21" s="98">
        <v>15</v>
      </c>
      <c r="J21" s="25">
        <v>0</v>
      </c>
      <c r="K21" s="25">
        <v>0</v>
      </c>
    </row>
    <row r="22" spans="1:12" ht="12.75" customHeight="1" x14ac:dyDescent="0.2">
      <c r="A22" s="306" t="s">
        <v>357</v>
      </c>
      <c r="B22" s="307"/>
      <c r="C22" s="307"/>
      <c r="D22" s="307"/>
      <c r="E22" s="307"/>
      <c r="F22" s="307"/>
      <c r="G22" s="307"/>
      <c r="H22" s="307"/>
      <c r="I22" s="98">
        <v>16</v>
      </c>
      <c r="J22" s="25">
        <v>71661674</v>
      </c>
      <c r="K22" s="25">
        <v>37496896</v>
      </c>
      <c r="L22" s="138"/>
    </row>
    <row r="23" spans="1:12" ht="12.75" customHeight="1" x14ac:dyDescent="0.2">
      <c r="A23" s="308" t="s">
        <v>358</v>
      </c>
      <c r="B23" s="309"/>
      <c r="C23" s="309"/>
      <c r="D23" s="309"/>
      <c r="E23" s="309"/>
      <c r="F23" s="309"/>
      <c r="G23" s="309"/>
      <c r="H23" s="309"/>
      <c r="I23" s="98">
        <v>17</v>
      </c>
      <c r="J23" s="28">
        <f>SUM(J17:J22)</f>
        <v>60969674</v>
      </c>
      <c r="K23" s="28">
        <f>SUM(K17:K22)</f>
        <v>43533155</v>
      </c>
    </row>
    <row r="24" spans="1:12" ht="12.75" customHeight="1" x14ac:dyDescent="0.2">
      <c r="A24" s="310"/>
      <c r="B24" s="311"/>
      <c r="C24" s="311"/>
      <c r="D24" s="311"/>
      <c r="E24" s="311"/>
      <c r="F24" s="311"/>
      <c r="G24" s="311"/>
      <c r="H24" s="311"/>
      <c r="I24" s="312"/>
      <c r="J24" s="312"/>
      <c r="K24" s="313"/>
    </row>
    <row r="25" spans="1:12" ht="12.75" customHeight="1" x14ac:dyDescent="0.2">
      <c r="A25" s="298" t="s">
        <v>359</v>
      </c>
      <c r="B25" s="299"/>
      <c r="C25" s="299"/>
      <c r="D25" s="299"/>
      <c r="E25" s="299"/>
      <c r="F25" s="299"/>
      <c r="G25" s="299"/>
      <c r="H25" s="299"/>
      <c r="I25" s="99">
        <v>18</v>
      </c>
      <c r="J25" s="118">
        <f>J23-J26</f>
        <v>60529460</v>
      </c>
      <c r="K25" s="118">
        <f>K23-K26</f>
        <v>45182314</v>
      </c>
    </row>
    <row r="26" spans="1:12" ht="23.25" customHeight="1" x14ac:dyDescent="0.2">
      <c r="A26" s="300" t="s">
        <v>360</v>
      </c>
      <c r="B26" s="301"/>
      <c r="C26" s="301"/>
      <c r="D26" s="301"/>
      <c r="E26" s="301"/>
      <c r="F26" s="301"/>
      <c r="G26" s="301"/>
      <c r="H26" s="301"/>
      <c r="I26" s="100">
        <v>19</v>
      </c>
      <c r="J26" s="119">
        <v>440214</v>
      </c>
      <c r="K26" s="28">
        <v>-1649159</v>
      </c>
    </row>
    <row r="27" spans="1:12" ht="30" customHeight="1" x14ac:dyDescent="0.2">
      <c r="A27" s="302" t="s">
        <v>361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3"/>
    </row>
    <row r="28" spans="1:12" ht="12.75" customHeight="1" x14ac:dyDescent="0.2"/>
  </sheetData>
  <protectedRanges>
    <protectedRange sqref="E2 E4" name="Range1_1"/>
    <protectedRange sqref="G2:H2 G4:H4" name="Range1"/>
  </protectedRanges>
  <mergeCells count="26">
    <mergeCell ref="A5:H5"/>
    <mergeCell ref="A6:H6"/>
    <mergeCell ref="A7:H7"/>
    <mergeCell ref="A8:H8"/>
    <mergeCell ref="A4:K4"/>
    <mergeCell ref="A2:K2"/>
    <mergeCell ref="A9:H9"/>
    <mergeCell ref="A10:H10"/>
    <mergeCell ref="A11:H11"/>
    <mergeCell ref="A12:H12"/>
    <mergeCell ref="A19:H19"/>
    <mergeCell ref="A20:H20"/>
    <mergeCell ref="A13:H13"/>
    <mergeCell ref="A14:H14"/>
    <mergeCell ref="A15:H15"/>
    <mergeCell ref="A16:H16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0"/>
  <sheetViews>
    <sheetView showGridLines="0" zoomScaleNormal="100" zoomScaleSheetLayoutView="110" workbookViewId="0">
      <selection activeCell="A3" sqref="A3"/>
    </sheetView>
  </sheetViews>
  <sheetFormatPr defaultRowHeight="12.75" x14ac:dyDescent="0.2"/>
  <sheetData>
    <row r="1" spans="1:10" x14ac:dyDescent="0.2">
      <c r="A1" s="142" t="s">
        <v>420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x14ac:dyDescent="0.2">
      <c r="A3" s="83" t="s">
        <v>421</v>
      </c>
      <c r="B3" s="83"/>
      <c r="C3" s="83"/>
      <c r="D3" s="83"/>
      <c r="E3" s="83"/>
      <c r="F3" s="83"/>
      <c r="G3" s="112"/>
      <c r="H3" s="112"/>
      <c r="I3" s="112"/>
      <c r="J3" s="112"/>
    </row>
    <row r="4" spans="1:10" ht="51" customHeight="1" x14ac:dyDescent="0.2">
      <c r="A4" s="317"/>
      <c r="B4" s="317"/>
      <c r="C4" s="317"/>
      <c r="D4" s="317"/>
      <c r="E4" s="317"/>
      <c r="F4" s="317"/>
      <c r="G4" s="317"/>
      <c r="H4" s="317"/>
      <c r="I4" s="317"/>
      <c r="J4" s="317"/>
    </row>
    <row r="5" spans="1:10" ht="25.5" customHeight="1" x14ac:dyDescent="0.2">
      <c r="A5" s="318"/>
      <c r="B5" s="319"/>
      <c r="C5" s="319"/>
      <c r="D5" s="319"/>
      <c r="E5" s="319"/>
      <c r="F5" s="319"/>
      <c r="G5" s="319"/>
      <c r="H5" s="319"/>
      <c r="I5" s="319"/>
      <c r="J5" s="319"/>
    </row>
    <row r="6" spans="1:10" x14ac:dyDescent="0.2">
      <c r="A6" s="319"/>
      <c r="B6" s="319"/>
      <c r="C6" s="319"/>
      <c r="D6" s="319"/>
      <c r="E6" s="319"/>
      <c r="F6" s="319"/>
      <c r="G6" s="319"/>
      <c r="H6" s="319"/>
      <c r="I6" s="319"/>
      <c r="J6" s="319"/>
    </row>
    <row r="7" spans="1:10" ht="24.75" customHeight="1" x14ac:dyDescent="0.2">
      <c r="A7" s="318"/>
      <c r="B7" s="319"/>
      <c r="C7" s="319"/>
      <c r="D7" s="319"/>
      <c r="E7" s="319"/>
      <c r="F7" s="319"/>
      <c r="G7" s="319"/>
      <c r="H7" s="319"/>
      <c r="I7" s="319"/>
      <c r="J7" s="319"/>
    </row>
    <row r="8" spans="1:10" x14ac:dyDescent="0.2">
      <c r="A8" s="320"/>
      <c r="B8" s="320"/>
      <c r="C8" s="320"/>
      <c r="D8" s="320"/>
      <c r="E8" s="320"/>
      <c r="F8" s="320"/>
      <c r="G8" s="320"/>
      <c r="H8" s="320"/>
      <c r="I8" s="320"/>
      <c r="J8" s="320"/>
    </row>
    <row r="9" spans="1:10" x14ac:dyDescent="0.2">
      <c r="A9" s="114"/>
      <c r="B9" s="112"/>
      <c r="C9" s="112"/>
      <c r="D9" s="112"/>
      <c r="E9" s="112"/>
      <c r="F9" s="112"/>
      <c r="G9" s="112"/>
      <c r="H9" s="112"/>
      <c r="I9" s="112"/>
      <c r="J9" s="112"/>
    </row>
    <row r="10" spans="1:10" x14ac:dyDescent="0.2">
      <c r="A10" s="112"/>
      <c r="B10" s="112"/>
      <c r="C10" s="112"/>
      <c r="D10" s="112"/>
      <c r="E10" s="112"/>
      <c r="F10" s="112"/>
      <c r="G10" s="112"/>
      <c r="H10" s="112"/>
      <c r="I10" s="112"/>
      <c r="J10" s="112"/>
    </row>
  </sheetData>
  <mergeCells count="5">
    <mergeCell ref="A4:J4"/>
    <mergeCell ref="A5:J5"/>
    <mergeCell ref="A6:J6"/>
    <mergeCell ref="A7:J7"/>
    <mergeCell ref="A8:J8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NT_I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2012-07-24T15:42:59Z</cp:lastPrinted>
  <dcterms:created xsi:type="dcterms:W3CDTF">2008-10-17T11:51:54Z</dcterms:created>
  <dcterms:modified xsi:type="dcterms:W3CDTF">2014-08-30T15:05:12Z</dcterms:modified>
</cp:coreProperties>
</file>