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2\09.2022\"/>
    </mc:Choice>
  </mc:AlternateContent>
  <xr:revisionPtr revIDLastSave="0" documentId="13_ncr:1_{F2C4DEDA-899B-4C94-A647-4E058A24882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Bilješke!$A$1:$I$42</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I14" i="26"/>
  <c r="I61" i="26" s="1"/>
  <c r="I60" i="26"/>
  <c r="K60" i="26"/>
  <c r="J60" i="26"/>
  <c r="H21" i="21"/>
  <c r="H60" i="26"/>
  <c r="H14" i="26"/>
  <c r="H61" i="26" s="1"/>
  <c r="I21" i="21"/>
  <c r="H36" i="21"/>
  <c r="I36" i="21"/>
  <c r="H49" i="21"/>
  <c r="I49" i="21"/>
  <c r="K64" i="26" l="1"/>
  <c r="J64" i="26"/>
  <c r="K63" i="26"/>
  <c r="K62" i="26"/>
  <c r="K66" i="26" s="1"/>
  <c r="J63" i="26"/>
  <c r="J62" i="26"/>
  <c r="J66" i="26" s="1"/>
  <c r="I64" i="26"/>
  <c r="H62" i="26"/>
  <c r="H68" i="26" s="1"/>
  <c r="I62" i="26"/>
  <c r="I68" i="26" s="1"/>
  <c r="I63" i="26"/>
  <c r="H63" i="26"/>
  <c r="H64" i="26"/>
  <c r="I51" i="21"/>
  <c r="I53" i="21" s="1"/>
  <c r="H51" i="21"/>
  <c r="H53" i="21" s="1"/>
  <c r="K67" i="26" l="1"/>
  <c r="K68" i="26"/>
  <c r="J68" i="26"/>
  <c r="J67" i="26"/>
  <c r="I66" i="26"/>
  <c r="H66" i="26"/>
  <c r="I67"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<sst xmlns="http://schemas.openxmlformats.org/spreadsheetml/2006/main" count="536" uniqueCount="471">
  <si>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</si>
  <si>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</si>
  <si>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</si>
  <si>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</si>
  <si>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</si>
  <si>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</si>
  <si>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</si>
  <si>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</si>
  <si>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</si>
  <si>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</si>
  <si>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</si>
  <si>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</si>
  <si>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</si>
  <si>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</si>
  <si>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</si>
  <si>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</si>
  <si>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</si>
  <si>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</si>
  <si>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</si>
  <si>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</si>
  <si>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</si>
  <si>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</si>
  <si>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</si>
  <si>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</si>
  <si>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</si>
  <si>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</si>
  <si>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</si>
  <si>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</si>
  <si>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</si>
  <si>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</si>
  <si>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</si>
  <si>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</si>
  <si>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</si>
  <si>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</si>
  <si>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</si>
  <si>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</si>
  <si>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</si>
  <si>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</si>
  <si>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</si>
  <si>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</si>
  <si>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</si>
  <si>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</si>
  <si>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</si>
  <si>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</si>
  <si>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</si>
  <si>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</si>
  <si>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</si>
  <si>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</si>
  <si>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</si>
  <si>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</si>
  <si>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</si>
  <si>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</si>
  <si>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</si>
  <si>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</si>
  <si>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</si>
  <si>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</si>
  <si>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</si>
  <si>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</si>
  <si>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</si>
  <si>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</si>
  <si>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</si>
  <si>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</si>
  <si>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</si>
  <si>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</si>
  <si>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</si>
  <si>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</si>
  <si>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</si>
  <si>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</si>
  <si>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</si>
  <si>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</si>
  <si>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</si>
  <si>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</si>
  <si>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</si>
  <si>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</si>
  <si>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</si>
  <si>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</si>
  <si>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</si>
  <si>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</si>
  <si>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</si>
  <si>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</si>
  <si>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</si>
  <si>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</si>
  <si>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</si>
  <si>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</si>
  <si>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</si>
  <si>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</si>
  <si>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</si>
  <si>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</si>
  <si>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</si>
  <si>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</si>
  <si>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</si>
  <si>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</si>
  <si>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</si>
  <si>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</si>
  <si>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</si>
  <si>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</si>
  <si>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</si>
  <si>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</si>
  <si>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</si>
  <si>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</si>
  <si>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</si>
  <si>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</si>
  <si>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</si>
  <si>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</si>
  <si>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</si>
  <si>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</si>
  <si>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</si>
  <si>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</si>
  <si>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</si>
  <si>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</si>
  <si>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</si>
  <si>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</si>
  <si>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</si>
  <si>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</si>
  <si>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</si>
  <si>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</si>
  <si>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</si>
  <si>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</si>
  <si>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</si>
  <si>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</si>
  <si>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</si>
  <si>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</si>
  <si>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</si>
  <si>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</si>
  <si>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</si>
  <si>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</si>
  <si>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</si>
  <si>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</si>
  <si>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</si>
  <si>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</si>
  <si>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</si>
  <si>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</si>
  <si>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</si>
  <si>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</si>
  <si>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</si>
  <si>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</si>
  <si>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</si>
  <si>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</si>
  <si>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</si>
  <si>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</si>
  <si>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</si>
  <si>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</si>
  <si>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</si>
  <si>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</si>
  <si>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</si>
  <si>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</si>
  <si>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</si>
  <si>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</si>
  <si>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</si>
  <si>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</si>
  <si>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</si>
  <si>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</si>
  <si>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</si>
  <si>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</si>
  <si>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</si>
  <si>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</si>
  <si>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</si>
  <si>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</si>
  <si>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</si>
  <si>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</si>
  <si>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</si>
  <si>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</si>
  <si>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</si>
  <si>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</si>
  <si>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</si>
  <si>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</si>
  <si>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</si>
  <si>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</si>
  <si>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</si>
  <si>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</si>
  <si>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</si>
  <si>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</si>
  <si>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</si>
  <si>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</si>
  <si>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</si>
  <si>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</si>
  <si>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</si>
  <si>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</si>
  <si>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</si>
  <si>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</si>
  <si>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</si>
  <si>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</si>
  <si>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</si>
  <si>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</si>
  <si>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</si>
  <si>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</si>
  <si>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</si>
  <si>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</si>
  <si>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</si>
  <si>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</si>
  <si>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</si>
  <si>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</si>
  <si>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</si>
  <si>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</si>
  <si>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</si>
  <si>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</si>
  <si>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</si>
  <si>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</si>
  <si>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</si>
  <si>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</si>
  <si>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</si>
  <si>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</si>
  <si>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</si>
  <si>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</si>
  <si>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</si>
  <si>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</si>
  <si>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</si>
  <si>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</si>
  <si>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</si>
  <si>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</si>
  <si>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</si>
  <si>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</si>
  <si>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</si>
  <si>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</si>
  <si>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</si>
  <si>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</si>
  <si>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</si>
  <si>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</si>
  <si>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</si>
  <si>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</si>
  <si>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</si>
  <si>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</si>
  <si>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</si>
  <si>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</si>
  <si>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</si>
  <si>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</si>
  <si>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</si>
  <si>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</si>
  <si>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</si>
  <si>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</si>
  <si>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</si>
  <si>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</si>
  <si>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</si>
  <si>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</si>
  <si>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</si>
  <si>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</si>
  <si>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</si>
  <si>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</si>
  <si>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</si>
  <si>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</si>
  <si>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</si>
  <si>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</si>
  <si>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</si>
  <si>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</si>
  <si>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</si>
  <si>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</si>
  <si>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</si>
  <si>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</si>
  <si>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</si>
  <si>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</si>
  <si>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</si>
  <si>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</si>
  <si>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</si>
  <si>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</si>
  <si>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</si>
  <si>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</si>
  <si>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</si>
  <si>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</si>
  <si>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</si>
  <si>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</si>
  <si>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</si>
  <si>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</si>
  <si>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</si>
  <si>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</si>
  <si>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</si>
  <si>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</si>
  <si>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</si>
  <si>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</si>
  <si>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</si>
  <si>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</si>
  <si>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</si>
  <si>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</si>
  <si>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</si>
  <si>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</si>
  <si>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</si>
  <si>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</si>
  <si>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</si>
  <si>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</si>
  <si>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</si>
  <si>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</si>
  <si>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</si>
  <si>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</si>
  <si>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</si>
  <si>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</si>
  <si>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</si>
  <si>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</si>
  <si>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</si>
  <si>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</si>
  <si>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</si>
  <si>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</si>
  <si>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</si>
  <si>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</si>
  <si>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</si>
  <si>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</si>
  <si>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</si>
  <si>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</si>
  <si>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</si>
  <si>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</si>
  <si>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</si>
  <si>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</si>
  <si>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</si>
  <si>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</si>
  <si>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</si>
  <si>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</si>
  <si>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</si>
  <si>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</si>
  <si>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</si>
  <si>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</si>
  <si>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</si>
  <si>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</si>
  <si>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</si>
  <si>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</si>
  <si>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</si>
  <si>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</si>
  <si>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</si>
  <si>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</si>
  <si>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</si>
  <si>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</si>
  <si>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</si>
  <si>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</si>
  <si>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</si>
  <si>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</si>
  <si>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</si>
  <si>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</si>
  <si>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</si>
  <si>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</si>
  <si>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</si>
  <si>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</si>
  <si>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</si>
  <si>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</si>
  <si>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</si>
  <si>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</si>
  <si>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</si>
  <si>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</si>
  <si>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</si>
  <si>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</si>
  <si>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</si>
  <si>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</si>
  <si>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</si>
  <si>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</si>
  <si>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</si>
  <si>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</si>
  <si>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</si>
  <si>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</si>
  <si>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</si>
  <si>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</si>
  <si>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</si>
  <si>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</si>
  <si>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</si>
  <si>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</si>
  <si>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</si>
  <si>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</si>
  <si>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</si>
  <si>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</si>
  <si>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</si>
  <si>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</si>
  <si>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</si>
  <si>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</si>
  <si>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</si>
  <si>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</si>
  <si>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</si>
  <si>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</si>
  <si>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</si>
  <si>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</si>
  <si>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</si>
  <si>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</si>
  <si>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</si>
  <si>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</si>
  <si>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</si>
  <si>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</si>
  <si>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</si>
  <si>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</si>
  <si>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</si>
  <si>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</si>
  <si>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</si>
  <si>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</si>
  <si>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</si>
  <si>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</si>
  <si>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</si>
  <si>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</si>
  <si>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</si>
  <si>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</si>
  <si>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</si>
  <si>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</si>
  <si>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</si>
  <si>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</si>
  <si>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</si>
  <si>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</si>
  <si>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</si>
  <si>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</si>
  <si>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</si>
  <si>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</si>
  <si>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</si>
  <si>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</si>
  <si>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</si>
  <si>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</si>
  <si>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</si>
  <si>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</si>
  <si>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</si>
  <si>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</si>
  <si>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</si>
  <si>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</si>
  <si>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</si>
  <si>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</si>
  <si>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</si>
  <si>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</si>
  <si>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</si>
  <si>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</si>
  <si>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</si>
  <si>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</si>
  <si>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</si>
  <si>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</si>
  <si>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</si>
  <si>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</si>
  <si>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</si>
  <si>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</si>
  <si>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</si>
  <si>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</si>
  <si>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</si>
  <si>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</si>
  <si>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</si>
  <si>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</si>
  <si>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</si>
  <si>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</si>
  <si>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</si>
  <si>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</si>
  <si>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</si>
  <si>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</si>
  <si>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</si>
  <si>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</si>
  <si>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</si>
  <si>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</si>
  <si>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</si>
  <si>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</si>
  <si>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</si>
  <si>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</si>
  <si>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</si>
  <si>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</si>
  <si>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</si>
  <si>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</si>
  <si>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</si>
  <si>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</si>
  <si>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</si>
  <si>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</si>
  <si>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</si>
  <si>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</si>
  <si>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</si>
  <si>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</si>
  <si>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</si>
  <si>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</si>
  <si>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</si>
  <si>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</si>
  <si>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HR</t>
  </si>
  <si>
    <t>010006549</t>
  </si>
  <si>
    <t>18928523252</t>
  </si>
  <si>
    <t>549300TMC6BYESPQ7W85</t>
  </si>
  <si>
    <t>1627</t>
  </si>
  <si>
    <t>PODRAVKA prehrambena industrija d.d., KOPRIVNICA</t>
  </si>
  <si>
    <t>KOPRIVNICA</t>
  </si>
  <si>
    <t>ANTE STARČEVIĆA 32</t>
  </si>
  <si>
    <t>podravka@podravka.hr</t>
  </si>
  <si>
    <t>www.podravka.com</t>
  </si>
  <si>
    <t>Artner Kukec Julijana</t>
  </si>
  <si>
    <t>Julijana.ArtnerKukec@podravka.hr</t>
  </si>
  <si>
    <t>Ernst &amp; Young d.o.o.</t>
  </si>
  <si>
    <t>Berislav Horvat</t>
  </si>
  <si>
    <t>048 651 200</t>
  </si>
  <si>
    <t xml:space="preserve">stanje na dan 30.9.2022. </t>
  </si>
  <si>
    <t>u razdoblju 1.1.2022. do 30.9.2022.</t>
  </si>
  <si>
    <t>u razdoblju 1.1.2022.do 30.9.2022.</t>
  </si>
  <si>
    <r>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01.01.2022. - 30.09.2022.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rujan 2022.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t>
    </r>
    <r>
      <rPr>
        <sz val="10"/>
        <rFont val="Arial"/>
        <family val="2"/>
        <charset val="238"/>
      </rPr>
      <t>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30.09.2022. godine iznose 4.343 tisuće kuna  (2021.:  2.619 tisuća kuna). 
Obveze za kamate po kreditima Društvo iskazuje u okviru pozicije ostale kratkoročne obveze i na dan 30.09.2022. godine iznose 178 tisuća kuna (2021.: 208 tisuća kuna).
Kratkoročni dio rezerviranja iskazan je unutar pozicije odgođeno plaćanje troškova i prihod budućeg razdoblja i na dan 30.09.2022. godine iznosi 16.714 tisuća kuna (2021.: 20.339 tisuća kuna). 
Društvo je u periodu od 01. - 09.2022. godine ostvarilo prihod od dividendi u iznosu od 84.652 tisuće kuna (01. - 09.2021.: 69.862 tisuće kuna) iskazanih u okviru financijskih prihoda.
Društvo je u periodu od 01. - 09.2022. godine ostvarilo prihode od prodaje proizvoda i usluga od povezanih strana u iznosu od 724.662 tisuće kuna (01. - 09.2021.: 663.164 tisuće kuna).
Troškovi zaposlenika u razdoblju 01. - 09.2022. iznose 348.477 tisuća kuna (01. - 09.2021.: 329.502 tisuće kuna) od čega neto plaće iznose 185.884 tisuće kuna (01. - 09.2021.: 178.952 tisuće kuna),  porezi i doprinosi iz plaća iznose 69.497 tisuća kuna (01. - 09.2021.: 62.043 tisuće kuna), doprinosi na plaće iznose 40.820 tisuća kuna (01. - 09.2021.: 37.267 tisuća kuna), dok ostali troškovi zaposlenika iznose 52.276 tisuća kuna (01. - 09.2021.: 51.240 tisuća kuna). Tijekom 2022. godine došlo je do promijene načina evidentiranja troškova usluga najma radne snage na način da su navedeni troškovi izdvojeni iz pozicije AOP 014 Neto plaće i nadnice te su u izvještajnom razdoblju prikazani unutar pozicije AOP 012 Ostali vanjski troškovi. Kada bismo istu metodologiju primijenili u razdoblju  01. - 09.2021. godine troškovi zaposlenika bi iznosili 324.602 tisuće kuna od čega neto plaće 174.052 tisuće kuna, porezi i doprinosi iz plaća 62.043 tisuće kuna, doprinosi na plaće 37.267 tisuća kuna te ostali troškovi zaposlenika 51.240 tisuća kuna.
U okviru TFI-POD obrasca  transakcije s povezanim stranama prikazane su u linijama u kojima u nazivu stoji  "unutar grupe".
Tromjesečni financijski izvještaji su financijski izvještaji krajnje matice, a dostupni su na internetskim stranicama Izdavatelja www.podravka.hr.</t>
    </r>
    <r>
      <rPr>
        <sz val="10"/>
        <rFont val="Arial"/>
        <family val="2"/>
      </rPr>
      <t xml:space="preserve">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2022. godine računovodstvene politike nisu se mijenjale.
3. Društvo ima potencijalne obveze po danim garancijama i jamstvima koje nisu priznate u izvještaju o financijskom položaju. Na dan 30.09.2022. godine dane garancije i jamstva iznose 183.059 tisuća kuna (2021.: 324.551 tisuću kuna). Prema procijeni Uprave Društva na dan 30.09.2022. godine ne postoji značajna vjerojatnost nastanka navedenih obveza za Društvo. Na dan 30.09.2022. godine izvanbilančni zapisi iznose 214.116 tisuća kuna (2021.: 354.911 tisuća kuna).
4. Društvo je u razdoblju 01. - 09.2022. godine imalo pozitivan utjecaj kretanja tečajnih razlika po kupcima i dobavljačima  u iznosu od 6.201 tisuću kuna iskazanih u okviru pozicije ostali poslovni prihodi izvan grupe (01.- 09.2021.: pozitivan utjecaj u iznosu od 2.028 tisuća kuna unutar pozicije ostali poslovni prihodi izvan grupe).    
</t>
    </r>
    <r>
      <rPr>
        <sz val="10"/>
        <rFont val="Arial"/>
        <family val="2"/>
        <charset val="238"/>
      </rPr>
      <t>5. Dugovanja Društva koja dospijevaju nakon više od 5 godina odnose se na obveze po najmu u iznosu od 14.878 tisuća kuna (2021.: 15.087 tisuća kuna).
Društvo na dan 30.09.2022. godine nema založenih građevinskih objekata, zemljišta i opreme kao garancija za kreditne obveze (2021.: 0 kuna)</t>
    </r>
    <r>
      <rPr>
        <sz val="10"/>
        <rFont val="Arial"/>
        <family val="2"/>
      </rPr>
      <t>.
6.</t>
    </r>
    <r>
      <rPr>
        <sz val="10"/>
        <rFont val="Arial"/>
        <family val="2"/>
        <charset val="238"/>
      </rPr>
      <t xml:space="preserve"> Prosječan broj zaposlenih u Društvu tijekom razdoblja 01. - 09.2022. godine je 3.265 zaposlenika (01. - 09.2021.: 3.261 zaposlenik).
</t>
    </r>
    <r>
      <rPr>
        <sz val="10"/>
        <rFont val="Arial"/>
        <family val="2"/>
      </rPr>
      <t xml:space="preserve">
</t>
    </r>
    <r>
      <rPr>
        <sz val="10"/>
        <rFont val="Arial"/>
        <family val="2"/>
        <charset val="238"/>
      </rPr>
      <t>7. Nije bilo kapitalizacije plaća u 2022. godini.</t>
    </r>
    <r>
      <rPr>
        <sz val="10"/>
        <rFont val="Arial"/>
        <family val="2"/>
      </rPr>
      <t xml:space="preserve">
</t>
    </r>
    <r>
      <rPr>
        <sz val="10"/>
        <rFont val="Arial"/>
        <family val="2"/>
        <charset val="238"/>
      </rPr>
      <t>8. Stanje odgođene porezne imovine na 30.09.2022. iznosi 78.230 tisuća kuna (2021.: 74.129 tisuća kuna). Tijekom 2022. godine odgođena porezna imovina povećana je za 4.101 tisuću kuna (tijekom 2021. godine: povećanje za 25.740 tisuća kuna) što se najvećim dijelom odnosi na priznavanje odgođene porezne imovine s osnova zaliha u iznosu od 3.517 tisuća kuna te s osnova isplata s temelja dionica u iznosu od 670 tisuća kuna.</t>
    </r>
    <r>
      <rPr>
        <sz val="10"/>
        <rFont val="Arial"/>
        <family val="2"/>
      </rPr>
      <t xml:space="preserve">
9. Društvo nema sudjelujućih interesa.
10. Društvo ima upisani temeljni kapital koji se sastoji od 7.120.003 dionice nominalne vrijednosti 220,00 kuna. Tijekom 2022. godine nije bilo promjene u upisanom temeljnom kapitalu.
11. Društvo dodjeljuje opcije na kupnju dionica Podravke d.d. rukovodstvu. Cijena iskorištenja odobrene opcije jednaka je prosječnoj ponderiranoj cijeni dionice Podravke d.d. ostvarenoj na Zagrebačkoj burzi u godini u kojoj je opcija dodijeljena. Na dan 30.09.2022. godine broj dodijeljenih opcija je 153.704 (2021.: 183.000).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30.09.2022. godine.
17. Nema značajnih događaja koji su nastupili nakon datuma bilance i nisu odraženi u računu dobiti i gubitka ili bilanci.
Detaljnije informacije o financijskim izvještajima i utjecaju COVID-19 te rusko-ukrajinske krize na poslovanje Društva dostupne su u PDF dokumentu "Rezultati poslovanja Podravke d.d. za razdoblje siječanj - rujan 2022. - nerevidirano" koji je istovremeno s ovim dokumentom objavljen na internetskim stranicama HANFE, Zagrebačke burze i Izdavatelja.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</si>
</sst>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A2" sqref="A2:J2"/>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309</v>
      </c>
      <c r="B1" s="177"/>
      <c r="C1" s="177"/>
      <c r="D1" s="47"/>
      <c r="E1" s="47"/>
      <c r="F1" s="47"/>
      <c r="G1" s="47"/>
      <c r="H1" s="47"/>
      <c r="I1" s="47"/>
      <c r="J1" s="48"/>
    </row>
    <row r="2" spans="1:20" ht="14.45" customHeight="1" x14ac:dyDescent="0.25">
      <c r="A2" s="178" t="s">
        <v>325</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310</v>
      </c>
      <c r="B4" s="182"/>
      <c r="C4" s="182"/>
      <c r="D4" s="182"/>
      <c r="E4" s="183">
        <v>44562</v>
      </c>
      <c r="F4" s="184"/>
      <c r="G4" s="53" t="s">
        <v>0</v>
      </c>
      <c r="H4" s="183">
        <v>44834</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333</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334</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335</v>
      </c>
      <c r="B10" s="173"/>
      <c r="C10" s="173"/>
      <c r="D10" s="173"/>
      <c r="E10" s="173"/>
      <c r="F10" s="173"/>
      <c r="G10" s="173"/>
      <c r="H10" s="173"/>
      <c r="I10" s="173"/>
      <c r="J10" s="66"/>
    </row>
    <row r="11" spans="1:20" ht="24.6" customHeight="1" x14ac:dyDescent="0.25">
      <c r="A11" s="160" t="s">
        <v>311</v>
      </c>
      <c r="B11" s="174"/>
      <c r="C11" s="166" t="s">
        <v>451</v>
      </c>
      <c r="D11" s="167"/>
      <c r="E11" s="67"/>
      <c r="F11" s="132" t="s">
        <v>336</v>
      </c>
      <c r="G11" s="170"/>
      <c r="H11" s="148" t="s">
        <v>452</v>
      </c>
      <c r="I11" s="149"/>
      <c r="J11" s="68"/>
    </row>
    <row r="12" spans="1:20" ht="14.45" customHeight="1" x14ac:dyDescent="0.25">
      <c r="A12" s="69"/>
      <c r="B12" s="70"/>
      <c r="C12" s="70"/>
      <c r="D12" s="70"/>
      <c r="E12" s="175"/>
      <c r="F12" s="175"/>
      <c r="G12" s="175"/>
      <c r="H12" s="175"/>
      <c r="I12" s="71"/>
      <c r="J12" s="68"/>
    </row>
    <row r="13" spans="1:20" ht="21" customHeight="1" x14ac:dyDescent="0.25">
      <c r="A13" s="131" t="s">
        <v>326</v>
      </c>
      <c r="B13" s="170"/>
      <c r="C13" s="166" t="s">
        <v>453</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312</v>
      </c>
      <c r="B15" s="170"/>
      <c r="C15" s="166" t="s">
        <v>454</v>
      </c>
      <c r="D15" s="167"/>
      <c r="E15" s="171"/>
      <c r="F15" s="162"/>
      <c r="G15" s="73" t="s">
        <v>337</v>
      </c>
      <c r="H15" s="148" t="s">
        <v>455</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338</v>
      </c>
      <c r="C17" s="166" t="s">
        <v>456</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313</v>
      </c>
      <c r="B19" s="161"/>
      <c r="C19" s="139" t="s">
        <v>457</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314</v>
      </c>
      <c r="B21" s="161"/>
      <c r="C21" s="148">
        <v>48000</v>
      </c>
      <c r="D21" s="149"/>
      <c r="E21" s="138"/>
      <c r="F21" s="138"/>
      <c r="G21" s="139" t="s">
        <v>458</v>
      </c>
      <c r="H21" s="140"/>
      <c r="I21" s="140"/>
      <c r="J21" s="141"/>
    </row>
    <row r="22" spans="1:10" x14ac:dyDescent="0.25">
      <c r="A22" s="69"/>
      <c r="B22" s="70"/>
      <c r="C22" s="70"/>
      <c r="D22" s="70"/>
      <c r="E22" s="138"/>
      <c r="F22" s="138"/>
      <c r="G22" s="138"/>
      <c r="H22" s="138"/>
      <c r="I22" s="70"/>
      <c r="J22" s="72"/>
    </row>
    <row r="23" spans="1:10" x14ac:dyDescent="0.25">
      <c r="A23" s="160" t="s">
        <v>315</v>
      </c>
      <c r="B23" s="161"/>
      <c r="C23" s="139" t="s">
        <v>459</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316</v>
      </c>
      <c r="B25" s="161"/>
      <c r="C25" s="163" t="s">
        <v>460</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317</v>
      </c>
      <c r="B27" s="161"/>
      <c r="C27" s="163" t="s">
        <v>461</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327</v>
      </c>
      <c r="B29" s="161"/>
      <c r="C29" s="78">
        <v>3325</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318</v>
      </c>
      <c r="B31" s="161"/>
      <c r="C31" s="94" t="s">
        <v>340</v>
      </c>
      <c r="D31" s="159" t="s">
        <v>339</v>
      </c>
      <c r="E31" s="146"/>
      <c r="F31" s="146"/>
      <c r="G31" s="146"/>
      <c r="H31" s="82"/>
      <c r="I31" s="83" t="s">
        <v>340</v>
      </c>
      <c r="J31" s="84" t="s">
        <v>341</v>
      </c>
    </row>
    <row r="32" spans="1:10" x14ac:dyDescent="0.25">
      <c r="A32" s="160"/>
      <c r="B32" s="161"/>
      <c r="C32" s="85"/>
      <c r="D32" s="53"/>
      <c r="E32" s="162"/>
      <c r="F32" s="162"/>
      <c r="G32" s="162"/>
      <c r="H32" s="162"/>
      <c r="I32" s="80"/>
      <c r="J32" s="81"/>
    </row>
    <row r="33" spans="1:10" x14ac:dyDescent="0.25">
      <c r="A33" s="160" t="s">
        <v>328</v>
      </c>
      <c r="B33" s="161"/>
      <c r="C33" s="78" t="s">
        <v>343</v>
      </c>
      <c r="D33" s="159" t="s">
        <v>342</v>
      </c>
      <c r="E33" s="146"/>
      <c r="F33" s="146"/>
      <c r="G33" s="146"/>
      <c r="H33" s="76"/>
      <c r="I33" s="83" t="s">
        <v>343</v>
      </c>
      <c r="J33" s="84" t="s">
        <v>344</v>
      </c>
    </row>
    <row r="34" spans="1:10" x14ac:dyDescent="0.25">
      <c r="A34" s="69"/>
      <c r="B34" s="70"/>
      <c r="C34" s="70"/>
      <c r="D34" s="70"/>
      <c r="E34" s="138"/>
      <c r="F34" s="138"/>
      <c r="G34" s="138"/>
      <c r="H34" s="138"/>
      <c r="I34" s="70"/>
      <c r="J34" s="72"/>
    </row>
    <row r="35" spans="1:10" x14ac:dyDescent="0.25">
      <c r="A35" s="159" t="s">
        <v>329</v>
      </c>
      <c r="B35" s="146"/>
      <c r="C35" s="146"/>
      <c r="D35" s="146"/>
      <c r="E35" s="146" t="s">
        <v>319</v>
      </c>
      <c r="F35" s="146"/>
      <c r="G35" s="146"/>
      <c r="H35" s="146"/>
      <c r="I35" s="146"/>
      <c r="J35" s="86" t="s">
        <v>320</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345</v>
      </c>
    </row>
    <row r="49" spans="1:10" x14ac:dyDescent="0.25">
      <c r="A49" s="89"/>
      <c r="B49" s="77"/>
      <c r="C49" s="77"/>
      <c r="D49" s="70"/>
      <c r="E49" s="138"/>
      <c r="F49" s="138"/>
      <c r="G49" s="152"/>
      <c r="H49" s="152"/>
      <c r="I49" s="70"/>
      <c r="J49" s="90" t="s">
        <v>346</v>
      </c>
    </row>
    <row r="50" spans="1:10" ht="14.45" customHeight="1" x14ac:dyDescent="0.25">
      <c r="A50" s="131" t="s">
        <v>321</v>
      </c>
      <c r="B50" s="132"/>
      <c r="C50" s="148" t="s">
        <v>346</v>
      </c>
      <c r="D50" s="149"/>
      <c r="E50" s="150" t="s">
        <v>347</v>
      </c>
      <c r="F50" s="151"/>
      <c r="G50" s="139"/>
      <c r="H50" s="140"/>
      <c r="I50" s="140"/>
      <c r="J50" s="141"/>
    </row>
    <row r="51" spans="1:10" x14ac:dyDescent="0.25">
      <c r="A51" s="89"/>
      <c r="B51" s="77"/>
      <c r="C51" s="152"/>
      <c r="D51" s="152"/>
      <c r="E51" s="138"/>
      <c r="F51" s="138"/>
      <c r="G51" s="153" t="s">
        <v>348</v>
      </c>
      <c r="H51" s="153"/>
      <c r="I51" s="153"/>
      <c r="J51" s="61"/>
    </row>
    <row r="52" spans="1:10" ht="13.9" customHeight="1" x14ac:dyDescent="0.25">
      <c r="A52" s="131" t="s">
        <v>322</v>
      </c>
      <c r="B52" s="132"/>
      <c r="C52" s="139" t="s">
        <v>462</v>
      </c>
      <c r="D52" s="140"/>
      <c r="E52" s="140"/>
      <c r="F52" s="140"/>
      <c r="G52" s="140"/>
      <c r="H52" s="140"/>
      <c r="I52" s="140"/>
      <c r="J52" s="141"/>
    </row>
    <row r="53" spans="1:10" x14ac:dyDescent="0.25">
      <c r="A53" s="69"/>
      <c r="B53" s="70"/>
      <c r="C53" s="142" t="s">
        <v>323</v>
      </c>
      <c r="D53" s="142"/>
      <c r="E53" s="142"/>
      <c r="F53" s="142"/>
      <c r="G53" s="142"/>
      <c r="H53" s="142"/>
      <c r="I53" s="142"/>
      <c r="J53" s="72"/>
    </row>
    <row r="54" spans="1:10" x14ac:dyDescent="0.25">
      <c r="A54" s="131" t="s">
        <v>324</v>
      </c>
      <c r="B54" s="132"/>
      <c r="C54" s="143" t="s">
        <v>466</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316</v>
      </c>
      <c r="B56" s="132"/>
      <c r="C56" s="133" t="s">
        <v>463</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349</v>
      </c>
      <c r="B58" s="132"/>
      <c r="C58" s="133" t="s">
        <v>464</v>
      </c>
      <c r="D58" s="134"/>
      <c r="E58" s="134"/>
      <c r="F58" s="134"/>
      <c r="G58" s="134"/>
      <c r="H58" s="134"/>
      <c r="I58" s="134"/>
      <c r="J58" s="135"/>
    </row>
    <row r="59" spans="1:10" ht="14.45" customHeight="1" x14ac:dyDescent="0.25">
      <c r="A59" s="69"/>
      <c r="B59" s="70"/>
      <c r="C59" s="136" t="s">
        <v>350</v>
      </c>
      <c r="D59" s="136"/>
      <c r="E59" s="136"/>
      <c r="F59" s="136"/>
      <c r="G59" s="70"/>
      <c r="H59" s="70"/>
      <c r="I59" s="70"/>
      <c r="J59" s="72"/>
    </row>
    <row r="60" spans="1:10" x14ac:dyDescent="0.25">
      <c r="A60" s="131" t="s">
        <v>351</v>
      </c>
      <c r="B60" s="132"/>
      <c r="C60" s="133" t="s">
        <v>465</v>
      </c>
      <c r="D60" s="134"/>
      <c r="E60" s="134"/>
      <c r="F60" s="134"/>
      <c r="G60" s="134"/>
      <c r="H60" s="134"/>
      <c r="I60" s="134"/>
      <c r="J60" s="135"/>
    </row>
    <row r="61" spans="1:10" ht="14.45" customHeight="1" x14ac:dyDescent="0.25">
      <c r="A61" s="91"/>
      <c r="B61" s="92"/>
      <c r="C61" s="137" t="s">
        <v>352</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467</v>
      </c>
      <c r="B2" s="199"/>
      <c r="C2" s="199"/>
      <c r="D2" s="199"/>
      <c r="E2" s="199"/>
      <c r="F2" s="199"/>
      <c r="G2" s="199"/>
      <c r="H2" s="199"/>
      <c r="I2" s="199"/>
    </row>
    <row r="3" spans="1:9" x14ac:dyDescent="0.2">
      <c r="A3" s="200" t="s">
        <v>283</v>
      </c>
      <c r="B3" s="201"/>
      <c r="C3" s="201"/>
      <c r="D3" s="201"/>
      <c r="E3" s="201"/>
      <c r="F3" s="201"/>
      <c r="G3" s="201"/>
      <c r="H3" s="201"/>
      <c r="I3" s="201"/>
    </row>
    <row r="4" spans="1:9" x14ac:dyDescent="0.2">
      <c r="A4" s="202" t="s">
        <v>330</v>
      </c>
      <c r="B4" s="203"/>
      <c r="C4" s="203"/>
      <c r="D4" s="203"/>
      <c r="E4" s="203"/>
      <c r="F4" s="203"/>
      <c r="G4" s="203"/>
      <c r="H4" s="203"/>
      <c r="I4" s="204"/>
    </row>
    <row r="5" spans="1:9" ht="45" x14ac:dyDescent="0.2">
      <c r="A5" s="207" t="s">
        <v>2</v>
      </c>
      <c r="B5" s="208"/>
      <c r="C5" s="208"/>
      <c r="D5" s="208"/>
      <c r="E5" s="208"/>
      <c r="F5" s="208"/>
      <c r="G5" s="11" t="s">
        <v>101</v>
      </c>
      <c r="H5" s="13" t="s">
        <v>298</v>
      </c>
      <c r="I5" s="13" t="s">
        <v>299</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304</v>
      </c>
      <c r="B9" s="191"/>
      <c r="C9" s="191"/>
      <c r="D9" s="191"/>
      <c r="E9" s="191"/>
      <c r="F9" s="191"/>
      <c r="G9" s="15">
        <v>2</v>
      </c>
      <c r="H9" s="23">
        <f>H10+H17+H27+H38+H43</f>
        <v>2154637732</v>
      </c>
      <c r="I9" s="23">
        <f>I10+I17+I27+I38+I43</f>
        <v>2311521818</v>
      </c>
    </row>
    <row r="10" spans="1:9" ht="12.75" customHeight="1" x14ac:dyDescent="0.2">
      <c r="A10" s="193" t="s">
        <v>5</v>
      </c>
      <c r="B10" s="193"/>
      <c r="C10" s="193"/>
      <c r="D10" s="193"/>
      <c r="E10" s="193"/>
      <c r="F10" s="193"/>
      <c r="G10" s="15">
        <v>3</v>
      </c>
      <c r="H10" s="23">
        <f>H11+H12+H13+H14+H15+H16</f>
        <v>85769474</v>
      </c>
      <c r="I10" s="23">
        <f>I11+I12+I13+I14+I15+I16</f>
        <v>86097211</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78046731</v>
      </c>
      <c r="I12" s="22">
        <v>79385593</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7722743</v>
      </c>
      <c r="I15" s="22">
        <v>6711618</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973191453</v>
      </c>
      <c r="I17" s="23">
        <f>I18+I19+I20+I21+I22+I23+I24+I25+I26</f>
        <v>1123446634</v>
      </c>
    </row>
    <row r="18" spans="1:9" ht="12.75" customHeight="1" x14ac:dyDescent="0.2">
      <c r="A18" s="189" t="s">
        <v>13</v>
      </c>
      <c r="B18" s="189"/>
      <c r="C18" s="189"/>
      <c r="D18" s="189"/>
      <c r="E18" s="189"/>
      <c r="F18" s="189"/>
      <c r="G18" s="14">
        <v>11</v>
      </c>
      <c r="H18" s="22">
        <v>56381260</v>
      </c>
      <c r="I18" s="22">
        <v>56242495</v>
      </c>
    </row>
    <row r="19" spans="1:9" ht="12.75" customHeight="1" x14ac:dyDescent="0.2">
      <c r="A19" s="189" t="s">
        <v>14</v>
      </c>
      <c r="B19" s="189"/>
      <c r="C19" s="189"/>
      <c r="D19" s="189"/>
      <c r="E19" s="189"/>
      <c r="F19" s="189"/>
      <c r="G19" s="14">
        <v>12</v>
      </c>
      <c r="H19" s="22">
        <v>392063631</v>
      </c>
      <c r="I19" s="22">
        <v>374007267</v>
      </c>
    </row>
    <row r="20" spans="1:9" ht="12.75" customHeight="1" x14ac:dyDescent="0.2">
      <c r="A20" s="189" t="s">
        <v>15</v>
      </c>
      <c r="B20" s="189"/>
      <c r="C20" s="189"/>
      <c r="D20" s="189"/>
      <c r="E20" s="189"/>
      <c r="F20" s="189"/>
      <c r="G20" s="14">
        <v>13</v>
      </c>
      <c r="H20" s="22">
        <v>279427088</v>
      </c>
      <c r="I20" s="22">
        <v>267474300</v>
      </c>
    </row>
    <row r="21" spans="1:9" ht="12.75" customHeight="1" x14ac:dyDescent="0.2">
      <c r="A21" s="189" t="s">
        <v>16</v>
      </c>
      <c r="B21" s="189"/>
      <c r="C21" s="189"/>
      <c r="D21" s="189"/>
      <c r="E21" s="189"/>
      <c r="F21" s="189"/>
      <c r="G21" s="14">
        <v>14</v>
      </c>
      <c r="H21" s="22">
        <v>50397858</v>
      </c>
      <c r="I21" s="22">
        <v>67299948</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15108535</v>
      </c>
      <c r="I23" s="22">
        <v>17661280</v>
      </c>
    </row>
    <row r="24" spans="1:9" ht="12.75" customHeight="1" x14ac:dyDescent="0.2">
      <c r="A24" s="189" t="s">
        <v>19</v>
      </c>
      <c r="B24" s="189"/>
      <c r="C24" s="189"/>
      <c r="D24" s="189"/>
      <c r="E24" s="189"/>
      <c r="F24" s="189"/>
      <c r="G24" s="14">
        <v>17</v>
      </c>
      <c r="H24" s="22">
        <v>72239073</v>
      </c>
      <c r="I24" s="22">
        <v>234183073</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107574008</v>
      </c>
      <c r="I26" s="22">
        <v>106578271</v>
      </c>
    </row>
    <row r="27" spans="1:9" ht="12.75" customHeight="1" x14ac:dyDescent="0.2">
      <c r="A27" s="193" t="s">
        <v>22</v>
      </c>
      <c r="B27" s="193"/>
      <c r="C27" s="193"/>
      <c r="D27" s="193"/>
      <c r="E27" s="193"/>
      <c r="F27" s="193"/>
      <c r="G27" s="15">
        <v>20</v>
      </c>
      <c r="H27" s="23">
        <f>SUM(H28:H37)</f>
        <v>1021547468</v>
      </c>
      <c r="I27" s="23">
        <f>SUM(I28:I37)</f>
        <v>1023748054</v>
      </c>
    </row>
    <row r="28" spans="1:9" ht="12.75" customHeight="1" x14ac:dyDescent="0.2">
      <c r="A28" s="189" t="s">
        <v>23</v>
      </c>
      <c r="B28" s="189"/>
      <c r="C28" s="189"/>
      <c r="D28" s="189"/>
      <c r="E28" s="189"/>
      <c r="F28" s="189"/>
      <c r="G28" s="14">
        <v>21</v>
      </c>
      <c r="H28" s="22">
        <v>984187744</v>
      </c>
      <c r="I28" s="22">
        <v>986326060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365395</v>
      </c>
      <c r="I30" s="22">
        <v>427243</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580110</v>
      </c>
      <c r="I34" s="22">
        <v>580725</v>
      </c>
    </row>
    <row r="35" spans="1:9" ht="12.75" customHeight="1" x14ac:dyDescent="0.2">
      <c r="A35" s="189" t="s">
        <v>30</v>
      </c>
      <c r="B35" s="189"/>
      <c r="C35" s="189"/>
      <c r="D35" s="189"/>
      <c r="E35" s="189"/>
      <c r="F35" s="189"/>
      <c r="G35" s="14">
        <v>28</v>
      </c>
      <c r="H35" s="22">
        <v>16676</v>
      </c>
      <c r="I35" s="22">
        <v>16483</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36397543</v>
      </c>
      <c r="I37" s="22">
        <v>36397543</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74129337</v>
      </c>
      <c r="I43" s="22">
        <v>78229919</v>
      </c>
    </row>
    <row r="44" spans="1:9" ht="12.75" customHeight="1" x14ac:dyDescent="0.2">
      <c r="A44" s="191" t="s">
        <v>305</v>
      </c>
      <c r="B44" s="191"/>
      <c r="C44" s="191"/>
      <c r="D44" s="191"/>
      <c r="E44" s="191"/>
      <c r="F44" s="191"/>
      <c r="G44" s="15">
        <v>37</v>
      </c>
      <c r="H44" s="23">
        <f>H45+H53+H60+H70</f>
        <v>918021792</v>
      </c>
      <c r="I44" s="23">
        <f>I45+I53+I60+I70</f>
        <v>1289957173</v>
      </c>
    </row>
    <row r="45" spans="1:9" ht="12.75" customHeight="1" x14ac:dyDescent="0.2">
      <c r="A45" s="193" t="s">
        <v>39</v>
      </c>
      <c r="B45" s="193"/>
      <c r="C45" s="193"/>
      <c r="D45" s="193"/>
      <c r="E45" s="193"/>
      <c r="F45" s="193"/>
      <c r="G45" s="15">
        <v>38</v>
      </c>
      <c r="H45" s="23">
        <f>SUM(H46:H52)</f>
        <v>438536655</v>
      </c>
      <c r="I45" s="23">
        <f>SUM(I46:I52)</f>
        <v>637791718</v>
      </c>
    </row>
    <row r="46" spans="1:9" ht="12.75" customHeight="1" x14ac:dyDescent="0.2">
      <c r="A46" s="189" t="s">
        <v>40</v>
      </c>
      <c r="B46" s="189"/>
      <c r="C46" s="189"/>
      <c r="D46" s="189"/>
      <c r="E46" s="189"/>
      <c r="F46" s="189"/>
      <c r="G46" s="14">
        <v>39</v>
      </c>
      <c r="H46" s="22">
        <v>163576243</v>
      </c>
      <c r="I46" s="22">
        <v>325433127</v>
      </c>
    </row>
    <row r="47" spans="1:9" ht="12.75" customHeight="1" x14ac:dyDescent="0.2">
      <c r="A47" s="189" t="s">
        <v>41</v>
      </c>
      <c r="B47" s="189"/>
      <c r="C47" s="189"/>
      <c r="D47" s="189"/>
      <c r="E47" s="189"/>
      <c r="F47" s="189"/>
      <c r="G47" s="14">
        <v>40</v>
      </c>
      <c r="H47" s="22">
        <v>22368352</v>
      </c>
      <c r="I47" s="22">
        <v>41787236</v>
      </c>
    </row>
    <row r="48" spans="1:9" ht="12.75" customHeight="1" x14ac:dyDescent="0.2">
      <c r="A48" s="189" t="s">
        <v>42</v>
      </c>
      <c r="B48" s="189"/>
      <c r="C48" s="189"/>
      <c r="D48" s="189"/>
      <c r="E48" s="189"/>
      <c r="F48" s="189"/>
      <c r="G48" s="14">
        <v>41</v>
      </c>
      <c r="H48" s="22">
        <v>168928444</v>
      </c>
      <c r="I48" s="22">
        <v>213422428</v>
      </c>
    </row>
    <row r="49" spans="1:9" ht="12.75" customHeight="1" x14ac:dyDescent="0.2">
      <c r="A49" s="189" t="s">
        <v>43</v>
      </c>
      <c r="B49" s="189"/>
      <c r="C49" s="189"/>
      <c r="D49" s="189"/>
      <c r="E49" s="189"/>
      <c r="F49" s="189"/>
      <c r="G49" s="14">
        <v>42</v>
      </c>
      <c r="H49" s="22">
        <v>82588545</v>
      </c>
      <c r="I49" s="22">
        <v>56073856</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1075071</v>
      </c>
      <c r="I51" s="22">
        <v>1075071</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397228383</v>
      </c>
      <c r="I53" s="23">
        <f>SUM(I54:I59)</f>
        <v>480532536</v>
      </c>
    </row>
    <row r="54" spans="1:9" ht="12.75" customHeight="1" x14ac:dyDescent="0.2">
      <c r="A54" s="189" t="s">
        <v>48</v>
      </c>
      <c r="B54" s="189"/>
      <c r="C54" s="189"/>
      <c r="D54" s="189"/>
      <c r="E54" s="189"/>
      <c r="F54" s="189"/>
      <c r="G54" s="14">
        <v>47</v>
      </c>
      <c r="H54" s="22">
        <v>176943445</v>
      </c>
      <c r="I54" s="22">
        <v>235638111</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216212882</v>
      </c>
      <c r="I56" s="22">
        <v>241832309</v>
      </c>
    </row>
    <row r="57" spans="1:9" ht="12.75" customHeight="1" x14ac:dyDescent="0.2">
      <c r="A57" s="189" t="s">
        <v>51</v>
      </c>
      <c r="B57" s="189"/>
      <c r="C57" s="189"/>
      <c r="D57" s="189"/>
      <c r="E57" s="189"/>
      <c r="F57" s="189"/>
      <c r="G57" s="14">
        <v>50</v>
      </c>
      <c r="H57" s="22">
        <v>747405</v>
      </c>
      <c r="I57" s="22">
        <v>1061139</v>
      </c>
    </row>
    <row r="58" spans="1:9" ht="12.75" customHeight="1" x14ac:dyDescent="0.2">
      <c r="A58" s="189" t="s">
        <v>52</v>
      </c>
      <c r="B58" s="189"/>
      <c r="C58" s="189"/>
      <c r="D58" s="189"/>
      <c r="E58" s="189"/>
      <c r="F58" s="189"/>
      <c r="G58" s="14">
        <v>51</v>
      </c>
      <c r="H58" s="22">
        <v>2033942</v>
      </c>
      <c r="I58" s="22">
        <v>1510399</v>
      </c>
    </row>
    <row r="59" spans="1:9" ht="12.75" customHeight="1" x14ac:dyDescent="0.2">
      <c r="A59" s="189" t="s">
        <v>53</v>
      </c>
      <c r="B59" s="189"/>
      <c r="C59" s="189"/>
      <c r="D59" s="189"/>
      <c r="E59" s="189"/>
      <c r="F59" s="189"/>
      <c r="G59" s="14">
        <v>52</v>
      </c>
      <c r="H59" s="22">
        <v>1290709</v>
      </c>
      <c r="I59" s="22">
        <v>490578</v>
      </c>
    </row>
    <row r="60" spans="1:9" ht="12.75" customHeight="1" x14ac:dyDescent="0.2">
      <c r="A60" s="193" t="s">
        <v>54</v>
      </c>
      <c r="B60" s="193"/>
      <c r="C60" s="193"/>
      <c r="D60" s="193"/>
      <c r="E60" s="193"/>
      <c r="F60" s="193"/>
      <c r="G60" s="15">
        <v>53</v>
      </c>
      <c r="H60" s="23">
        <f>SUM(H61:H69)</f>
        <v>79756282</v>
      </c>
      <c r="I60" s="23">
        <f>SUM(I61:I69)</f>
        <v>127839397</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79397764</v>
      </c>
      <c r="I63" s="22">
        <v>127839397</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358518</v>
      </c>
      <c r="I69" s="22">
        <v>0</v>
      </c>
    </row>
    <row r="70" spans="1:9" ht="12.75" customHeight="1" x14ac:dyDescent="0.2">
      <c r="A70" s="189" t="s">
        <v>57</v>
      </c>
      <c r="B70" s="189"/>
      <c r="C70" s="189"/>
      <c r="D70" s="189"/>
      <c r="E70" s="189"/>
      <c r="F70" s="189"/>
      <c r="G70" s="14">
        <v>63</v>
      </c>
      <c r="H70" s="22">
        <v>2500472</v>
      </c>
      <c r="I70" s="22">
        <v>43793522</v>
      </c>
    </row>
    <row r="71" spans="1:9" ht="12.75" customHeight="1" x14ac:dyDescent="0.2">
      <c r="A71" s="190" t="s">
        <v>58</v>
      </c>
      <c r="B71" s="190"/>
      <c r="C71" s="190"/>
      <c r="D71" s="190"/>
      <c r="E71" s="190"/>
      <c r="F71" s="190"/>
      <c r="G71" s="14">
        <v>64</v>
      </c>
      <c r="H71" s="22">
        <v>3064927</v>
      </c>
      <c r="I71" s="22">
        <v>3983037</v>
      </c>
    </row>
    <row r="72" spans="1:9" ht="12.75" customHeight="1" x14ac:dyDescent="0.2">
      <c r="A72" s="191" t="s">
        <v>306</v>
      </c>
      <c r="B72" s="191"/>
      <c r="C72" s="191"/>
      <c r="D72" s="191"/>
      <c r="E72" s="191"/>
      <c r="F72" s="191"/>
      <c r="G72" s="15">
        <v>65</v>
      </c>
      <c r="H72" s="23">
        <f>H8+H9+H44+H71</f>
        <v>3075724451</v>
      </c>
      <c r="I72" s="23">
        <f>I8+I9+I44+I71</f>
        <v>3605462028</v>
      </c>
    </row>
    <row r="73" spans="1:9" ht="12.75" customHeight="1" x14ac:dyDescent="0.2">
      <c r="A73" s="190" t="s">
        <v>59</v>
      </c>
      <c r="B73" s="190"/>
      <c r="C73" s="190"/>
      <c r="D73" s="190"/>
      <c r="E73" s="190"/>
      <c r="F73" s="190"/>
      <c r="G73" s="14">
        <v>66</v>
      </c>
      <c r="H73" s="22">
        <v>354911222</v>
      </c>
      <c r="I73" s="22">
        <v>214116228</v>
      </c>
    </row>
    <row r="74" spans="1:9" x14ac:dyDescent="0.2">
      <c r="A74" s="194" t="s">
        <v>60</v>
      </c>
      <c r="B74" s="195"/>
      <c r="C74" s="195"/>
      <c r="D74" s="195"/>
      <c r="E74" s="195"/>
      <c r="F74" s="195"/>
      <c r="G74" s="195"/>
      <c r="H74" s="195"/>
      <c r="I74" s="195"/>
    </row>
    <row r="75" spans="1:9" ht="12.75" customHeight="1" x14ac:dyDescent="0.2">
      <c r="A75" s="191" t="s">
        <v>357</v>
      </c>
      <c r="B75" s="191"/>
      <c r="C75" s="191"/>
      <c r="D75" s="191"/>
      <c r="E75" s="191"/>
      <c r="F75" s="191"/>
      <c r="G75" s="15">
        <v>67</v>
      </c>
      <c r="H75" s="102">
        <f>H76+H77+H78+H84+H85+H91+H94+H97</f>
        <v>2605941341</v>
      </c>
      <c r="I75" s="102">
        <f>I76+I77+I78+I84+I85+I91+I94+I97</f>
        <v>2755378518</v>
      </c>
    </row>
    <row r="76" spans="1:9" ht="12.75" customHeight="1" x14ac:dyDescent="0.2">
      <c r="A76" s="189" t="s">
        <v>61</v>
      </c>
      <c r="B76" s="189"/>
      <c r="C76" s="189"/>
      <c r="D76" s="189"/>
      <c r="E76" s="189"/>
      <c r="F76" s="189"/>
      <c r="G76" s="14">
        <v>68</v>
      </c>
      <c r="H76" s="22">
        <v>1566400660</v>
      </c>
      <c r="I76" s="22">
        <v>1566400660</v>
      </c>
    </row>
    <row r="77" spans="1:9" ht="12.75" customHeight="1" x14ac:dyDescent="0.2">
      <c r="A77" s="189" t="s">
        <v>62</v>
      </c>
      <c r="B77" s="189"/>
      <c r="C77" s="189"/>
      <c r="D77" s="189"/>
      <c r="E77" s="189"/>
      <c r="F77" s="189"/>
      <c r="G77" s="14">
        <v>69</v>
      </c>
      <c r="H77" s="22">
        <v>186030542</v>
      </c>
      <c r="I77" s="22">
        <v>186160216</v>
      </c>
    </row>
    <row r="78" spans="1:9" ht="12.75" customHeight="1" x14ac:dyDescent="0.2">
      <c r="A78" s="193" t="s">
        <v>63</v>
      </c>
      <c r="B78" s="193"/>
      <c r="C78" s="193"/>
      <c r="D78" s="193"/>
      <c r="E78" s="193"/>
      <c r="F78" s="193"/>
      <c r="G78" s="15">
        <v>70</v>
      </c>
      <c r="H78" s="102">
        <f>SUM(H79:H83)</f>
        <v>600261763</v>
      </c>
      <c r="I78" s="102">
        <f>SUM(I79:I83)</f>
        <v>723028568</v>
      </c>
    </row>
    <row r="79" spans="1:9" ht="12.75" customHeight="1" x14ac:dyDescent="0.2">
      <c r="A79" s="189" t="s">
        <v>64</v>
      </c>
      <c r="B79" s="189"/>
      <c r="C79" s="189"/>
      <c r="D79" s="189"/>
      <c r="E79" s="189"/>
      <c r="F79" s="189"/>
      <c r="G79" s="14">
        <v>71</v>
      </c>
      <c r="H79" s="22">
        <v>53555590</v>
      </c>
      <c r="I79" s="22">
        <v>65810778</v>
      </c>
    </row>
    <row r="80" spans="1:9" ht="12.75" customHeight="1" x14ac:dyDescent="0.2">
      <c r="A80" s="189" t="s">
        <v>65</v>
      </c>
      <c r="B80" s="189"/>
      <c r="C80" s="189"/>
      <c r="D80" s="189"/>
      <c r="E80" s="189"/>
      <c r="F80" s="189"/>
      <c r="G80" s="14">
        <v>72</v>
      </c>
      <c r="H80" s="22">
        <v>147604502</v>
      </c>
      <c r="I80" s="22">
        <v>147604502</v>
      </c>
    </row>
    <row r="81" spans="1:9" ht="12.75" customHeight="1" x14ac:dyDescent="0.2">
      <c r="A81" s="189" t="s">
        <v>66</v>
      </c>
      <c r="B81" s="189"/>
      <c r="C81" s="189"/>
      <c r="D81" s="189"/>
      <c r="E81" s="189"/>
      <c r="F81" s="189"/>
      <c r="G81" s="14">
        <v>73</v>
      </c>
      <c r="H81" s="22">
        <v>-39387097</v>
      </c>
      <c r="I81" s="22">
        <v>-45299768</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438488768</v>
      </c>
      <c r="I83" s="22">
        <v>554913056</v>
      </c>
    </row>
    <row r="84" spans="1:9" ht="12.75" customHeight="1" x14ac:dyDescent="0.2">
      <c r="A84" s="192" t="s">
        <v>69</v>
      </c>
      <c r="B84" s="192"/>
      <c r="C84" s="192"/>
      <c r="D84" s="192"/>
      <c r="E84" s="192"/>
      <c r="F84" s="192"/>
      <c r="G84" s="95">
        <v>76</v>
      </c>
      <c r="H84" s="96">
        <v>0</v>
      </c>
      <c r="I84" s="96">
        <v>0</v>
      </c>
    </row>
    <row r="85" spans="1:9" ht="12.75" customHeight="1" x14ac:dyDescent="0.2">
      <c r="A85" s="193" t="s">
        <v>449</v>
      </c>
      <c r="B85" s="193"/>
      <c r="C85" s="193"/>
      <c r="D85" s="193"/>
      <c r="E85" s="193"/>
      <c r="F85" s="193"/>
      <c r="G85" s="15">
        <v>77</v>
      </c>
      <c r="H85" s="23">
        <f>H86+H87+H88+H89+H90</f>
        <v>0</v>
      </c>
      <c r="I85" s="23">
        <f>I86+I87+I88+I89+I90</f>
        <v>0</v>
      </c>
    </row>
    <row r="86" spans="1:9" ht="25.5" customHeight="1" x14ac:dyDescent="0.2">
      <c r="A86" s="189" t="s">
        <v>450</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353</v>
      </c>
      <c r="B89" s="189"/>
      <c r="C89" s="189"/>
      <c r="D89" s="189"/>
      <c r="E89" s="189"/>
      <c r="F89" s="189"/>
      <c r="G89" s="14">
        <v>81</v>
      </c>
      <c r="H89" s="22">
        <v>0</v>
      </c>
      <c r="I89" s="22">
        <v>0</v>
      </c>
    </row>
    <row r="90" spans="1:9" ht="12.75" customHeight="1" x14ac:dyDescent="0.2">
      <c r="A90" s="189" t="s">
        <v>354</v>
      </c>
      <c r="B90" s="189"/>
      <c r="C90" s="189"/>
      <c r="D90" s="189"/>
      <c r="E90" s="189"/>
      <c r="F90" s="189"/>
      <c r="G90" s="14">
        <v>82</v>
      </c>
      <c r="H90" s="22">
        <v>0</v>
      </c>
      <c r="I90" s="22">
        <v>0</v>
      </c>
    </row>
    <row r="91" spans="1:9" ht="12.75" customHeight="1" x14ac:dyDescent="0.2">
      <c r="A91" s="193" t="s">
        <v>355</v>
      </c>
      <c r="B91" s="193"/>
      <c r="C91" s="193"/>
      <c r="D91" s="193"/>
      <c r="E91" s="193"/>
      <c r="F91" s="193"/>
      <c r="G91" s="15">
        <v>83</v>
      </c>
      <c r="H91" s="23">
        <f>H92-H93</f>
        <v>8144611</v>
      </c>
      <c r="I91" s="23">
        <f>I92-I93</f>
        <v>35281574</v>
      </c>
    </row>
    <row r="92" spans="1:9" ht="12.75" customHeight="1" x14ac:dyDescent="0.2">
      <c r="A92" s="189" t="s">
        <v>72</v>
      </c>
      <c r="B92" s="189"/>
      <c r="C92" s="189"/>
      <c r="D92" s="189"/>
      <c r="E92" s="189"/>
      <c r="F92" s="189"/>
      <c r="G92" s="14">
        <v>84</v>
      </c>
      <c r="H92" s="22">
        <v>8144611</v>
      </c>
      <c r="I92" s="22">
        <v>35281574</v>
      </c>
    </row>
    <row r="93" spans="1:9" ht="12.75" customHeight="1" x14ac:dyDescent="0.2">
      <c r="A93" s="189" t="s">
        <v>73</v>
      </c>
      <c r="B93" s="189"/>
      <c r="C93" s="189"/>
      <c r="D93" s="189"/>
      <c r="E93" s="189"/>
      <c r="F93" s="189"/>
      <c r="G93" s="14">
        <v>85</v>
      </c>
      <c r="H93" s="22">
        <v>0</v>
      </c>
      <c r="I93" s="22">
        <v>0</v>
      </c>
    </row>
    <row r="94" spans="1:9" ht="12.75" customHeight="1" x14ac:dyDescent="0.2">
      <c r="A94" s="193" t="s">
        <v>356</v>
      </c>
      <c r="B94" s="193"/>
      <c r="C94" s="193"/>
      <c r="D94" s="193"/>
      <c r="E94" s="193"/>
      <c r="F94" s="193"/>
      <c r="G94" s="15">
        <v>86</v>
      </c>
      <c r="H94" s="23">
        <f>H95-H96</f>
        <v>245103765</v>
      </c>
      <c r="I94" s="23">
        <f>I95-I96</f>
        <v>244507500</v>
      </c>
    </row>
    <row r="95" spans="1:9" ht="12.75" customHeight="1" x14ac:dyDescent="0.2">
      <c r="A95" s="189" t="s">
        <v>74</v>
      </c>
      <c r="B95" s="189"/>
      <c r="C95" s="189"/>
      <c r="D95" s="189"/>
      <c r="E95" s="189"/>
      <c r="F95" s="189"/>
      <c r="G95" s="14">
        <v>87</v>
      </c>
      <c r="H95" s="22">
        <v>245103765</v>
      </c>
      <c r="I95" s="22">
        <v>244507500</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358</v>
      </c>
      <c r="B98" s="191"/>
      <c r="C98" s="191"/>
      <c r="D98" s="191"/>
      <c r="E98" s="191"/>
      <c r="F98" s="191"/>
      <c r="G98" s="15">
        <v>90</v>
      </c>
      <c r="H98" s="23">
        <f>SUM(H99:H104)</f>
        <v>36316176</v>
      </c>
      <c r="I98" s="23">
        <f>SUM(I99:I104)</f>
        <v>36095372</v>
      </c>
    </row>
    <row r="99" spans="1:9" ht="12.75" customHeight="1" x14ac:dyDescent="0.2">
      <c r="A99" s="189" t="s">
        <v>77</v>
      </c>
      <c r="B99" s="189"/>
      <c r="C99" s="189"/>
      <c r="D99" s="189"/>
      <c r="E99" s="189"/>
      <c r="F99" s="189"/>
      <c r="G99" s="14">
        <v>91</v>
      </c>
      <c r="H99" s="22">
        <v>24739097</v>
      </c>
      <c r="I99" s="22">
        <v>24739098</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11577079</v>
      </c>
      <c r="I101" s="22">
        <v>11356274</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359</v>
      </c>
      <c r="B105" s="191"/>
      <c r="C105" s="191"/>
      <c r="D105" s="191"/>
      <c r="E105" s="191"/>
      <c r="F105" s="191"/>
      <c r="G105" s="15">
        <v>97</v>
      </c>
      <c r="H105" s="23">
        <f>SUM(H106:H116)</f>
        <v>43348725</v>
      </c>
      <c r="I105" s="23">
        <f>SUM(I106:I116)</f>
        <v>26105556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345759</v>
      </c>
      <c r="I107" s="22">
        <v>1237371</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43002966</v>
      </c>
      <c r="I111" s="22">
        <v>24868185</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360</v>
      </c>
      <c r="B117" s="191"/>
      <c r="C117" s="191"/>
      <c r="D117" s="191"/>
      <c r="E117" s="191"/>
      <c r="F117" s="191"/>
      <c r="G117" s="15">
        <v>109</v>
      </c>
      <c r="H117" s="23">
        <f>SUM(H118:H131)</f>
        <v>318264602</v>
      </c>
      <c r="I117" s="23">
        <f>SUM(I118:I131)</f>
        <v>690863940</v>
      </c>
    </row>
    <row r="118" spans="1:9" ht="12.75" customHeight="1" x14ac:dyDescent="0.2">
      <c r="A118" s="189" t="s">
        <v>83</v>
      </c>
      <c r="B118" s="189"/>
      <c r="C118" s="189"/>
      <c r="D118" s="189"/>
      <c r="E118" s="189"/>
      <c r="F118" s="189"/>
      <c r="G118" s="14">
        <v>110</v>
      </c>
      <c r="H118" s="22">
        <v>19144447</v>
      </c>
      <c r="I118" s="22">
        <v>16977821</v>
      </c>
    </row>
    <row r="119" spans="1:9" ht="22.15" customHeight="1" x14ac:dyDescent="0.2">
      <c r="A119" s="189" t="s">
        <v>84</v>
      </c>
      <c r="B119" s="189"/>
      <c r="C119" s="189"/>
      <c r="D119" s="189"/>
      <c r="E119" s="189"/>
      <c r="F119" s="189"/>
      <c r="G119" s="14">
        <v>111</v>
      </c>
      <c r="H119" s="22">
        <v>1283792</v>
      </c>
      <c r="I119" s="22">
        <v>81156881</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195000</v>
      </c>
      <c r="I122" s="22">
        <v>315121</v>
      </c>
    </row>
    <row r="123" spans="1:9" ht="12.75" customHeight="1" x14ac:dyDescent="0.2">
      <c r="A123" s="189" t="s">
        <v>88</v>
      </c>
      <c r="B123" s="189"/>
      <c r="C123" s="189"/>
      <c r="D123" s="189"/>
      <c r="E123" s="189"/>
      <c r="F123" s="189"/>
      <c r="G123" s="14">
        <v>115</v>
      </c>
      <c r="H123" s="22">
        <v>106297880</v>
      </c>
      <c r="I123" s="22">
        <v>258813907</v>
      </c>
    </row>
    <row r="124" spans="1:9" ht="12.75" customHeight="1" x14ac:dyDescent="0.2">
      <c r="A124" s="189" t="s">
        <v>89</v>
      </c>
      <c r="B124" s="189"/>
      <c r="C124" s="189"/>
      <c r="D124" s="189"/>
      <c r="E124" s="189"/>
      <c r="F124" s="189"/>
      <c r="G124" s="14">
        <v>116</v>
      </c>
      <c r="H124" s="22">
        <v>5886939</v>
      </c>
      <c r="I124" s="22">
        <v>0</v>
      </c>
    </row>
    <row r="125" spans="1:9" ht="12.75" customHeight="1" x14ac:dyDescent="0.2">
      <c r="A125" s="189" t="s">
        <v>90</v>
      </c>
      <c r="B125" s="189"/>
      <c r="C125" s="189"/>
      <c r="D125" s="189"/>
      <c r="E125" s="189"/>
      <c r="F125" s="189"/>
      <c r="G125" s="14">
        <v>117</v>
      </c>
      <c r="H125" s="22">
        <v>142784181</v>
      </c>
      <c r="I125" s="22">
        <v>270062746</v>
      </c>
    </row>
    <row r="126" spans="1:9" x14ac:dyDescent="0.2">
      <c r="A126" s="189" t="s">
        <v>91</v>
      </c>
      <c r="B126" s="189"/>
      <c r="C126" s="189"/>
      <c r="D126" s="189"/>
      <c r="E126" s="189"/>
      <c r="F126" s="189"/>
      <c r="G126" s="14">
        <v>118</v>
      </c>
      <c r="H126" s="22">
        <v>34871</v>
      </c>
      <c r="I126" s="22">
        <v>97894</v>
      </c>
    </row>
    <row r="127" spans="1:9" x14ac:dyDescent="0.2">
      <c r="A127" s="189" t="s">
        <v>94</v>
      </c>
      <c r="B127" s="189"/>
      <c r="C127" s="189"/>
      <c r="D127" s="189"/>
      <c r="E127" s="189"/>
      <c r="F127" s="189"/>
      <c r="G127" s="14">
        <v>119</v>
      </c>
      <c r="H127" s="22">
        <v>34333656</v>
      </c>
      <c r="I127" s="22">
        <v>40120529</v>
      </c>
    </row>
    <row r="128" spans="1:9" x14ac:dyDescent="0.2">
      <c r="A128" s="189" t="s">
        <v>95</v>
      </c>
      <c r="B128" s="189"/>
      <c r="C128" s="189"/>
      <c r="D128" s="189"/>
      <c r="E128" s="189"/>
      <c r="F128" s="189"/>
      <c r="G128" s="14">
        <v>120</v>
      </c>
      <c r="H128" s="22">
        <v>2580053</v>
      </c>
      <c r="I128" s="22">
        <v>19513226</v>
      </c>
    </row>
    <row r="129" spans="1:9" x14ac:dyDescent="0.2">
      <c r="A129" s="189" t="s">
        <v>96</v>
      </c>
      <c r="B129" s="189"/>
      <c r="C129" s="189"/>
      <c r="D129" s="189"/>
      <c r="E129" s="189"/>
      <c r="F129" s="189"/>
      <c r="G129" s="14">
        <v>121</v>
      </c>
      <c r="H129" s="22">
        <v>2929670</v>
      </c>
      <c r="I129" s="22">
        <v>2903896</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2794113</v>
      </c>
      <c r="I131" s="22">
        <v>901919</v>
      </c>
    </row>
    <row r="132" spans="1:9" ht="22.15" customHeight="1" x14ac:dyDescent="0.2">
      <c r="A132" s="190" t="s">
        <v>99</v>
      </c>
      <c r="B132" s="190"/>
      <c r="C132" s="190"/>
      <c r="D132" s="190"/>
      <c r="E132" s="190"/>
      <c r="F132" s="190"/>
      <c r="G132" s="14">
        <v>124</v>
      </c>
      <c r="H132" s="22">
        <v>71853607</v>
      </c>
      <c r="I132" s="22">
        <v>97018642</v>
      </c>
    </row>
    <row r="133" spans="1:9" ht="12.75" customHeight="1" x14ac:dyDescent="0.2">
      <c r="A133" s="191" t="s">
        <v>361</v>
      </c>
      <c r="B133" s="191"/>
      <c r="C133" s="191"/>
      <c r="D133" s="191"/>
      <c r="E133" s="191"/>
      <c r="F133" s="191"/>
      <c r="G133" s="15">
        <v>125</v>
      </c>
      <c r="H133" s="23">
        <f>H75+H98+H105+H117+H132</f>
        <v>3075724451</v>
      </c>
      <c r="I133" s="23">
        <f>I75+I98+I105+I117+I132</f>
        <v>3605462028</v>
      </c>
    </row>
    <row r="134" spans="1:9" x14ac:dyDescent="0.2">
      <c r="A134" s="190" t="s">
        <v>100</v>
      </c>
      <c r="B134" s="190"/>
      <c r="C134" s="190"/>
      <c r="D134" s="190"/>
      <c r="E134" s="190"/>
      <c r="F134" s="190"/>
      <c r="G134" s="14">
        <v>126</v>
      </c>
      <c r="H134" s="22">
        <v>354911222</v>
      </c>
      <c r="I134" s="22">
        <v>214116228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90" zoomScaleNormal="90" zoomScaleSheetLayoutView="90" workbookViewId="0">
      <pane ySplit="7" topLeftCell="A8" activePane="bottomLeft" state="frozen"/>
      <selection pane="bottomLeft" sqref="A1:I1"/>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283</v>
      </c>
      <c r="B3" s="232"/>
      <c r="C3" s="232"/>
      <c r="D3" s="232"/>
      <c r="E3" s="232"/>
      <c r="F3" s="232"/>
      <c r="G3" s="232"/>
      <c r="H3" s="232"/>
      <c r="I3" s="232"/>
      <c r="J3" s="233"/>
      <c r="K3" s="233"/>
    </row>
    <row r="4" spans="1:11" x14ac:dyDescent="0.2">
      <c r="A4" s="234" t="s">
        <v>331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303</v>
      </c>
      <c r="I5" s="240"/>
      <c r="J5" s="239" t="s">
        <v>280</v>
      </c>
      <c r="K5" s="240"/>
    </row>
    <row r="6" spans="1:11" x14ac:dyDescent="0.2">
      <c r="A6" s="238"/>
      <c r="B6" s="238"/>
      <c r="C6" s="238"/>
      <c r="D6" s="238"/>
      <c r="E6" s="238"/>
      <c r="F6" s="238"/>
      <c r="G6" s="238"/>
      <c r="H6" s="105" t="s">
        <v>296</v>
      </c>
      <c r="I6" s="105" t="s">
        <v>297</v>
      </c>
      <c r="J6" s="105" t="s">
        <v>296</v>
      </c>
      <c r="K6" s="105" t="s">
        <v>297</v>
      </c>
    </row>
    <row r="7" spans="1:11" x14ac:dyDescent="0.2">
      <c r="A7" s="225">
        <v>1</v>
      </c>
      <c r="B7" s="226"/>
      <c r="C7" s="226"/>
      <c r="D7" s="226"/>
      <c r="E7" s="226"/>
      <c r="F7" s="226"/>
      <c r="G7" s="106">
        <v>2</v>
      </c>
      <c r="H7" s="105">
        <v>3</v>
      </c>
      <c r="I7" s="105">
        <v>4</v>
      </c>
      <c r="J7" s="105">
        <v>5</v>
      </c>
      <c r="K7" s="105">
        <v>6</v>
      </c>
    </row>
    <row r="8" spans="1:11" ht="12.75" customHeight="1" x14ac:dyDescent="0.2">
      <c r="A8" s="221" t="s">
        <v>362</v>
      </c>
      <c r="B8" s="221"/>
      <c r="C8" s="221"/>
      <c r="D8" s="221"/>
      <c r="E8" s="221"/>
      <c r="F8" s="221"/>
      <c r="G8" s="15">
        <v>1</v>
      </c>
      <c r="H8" s="107">
        <f>SUM(H9:H13)</f>
        <v>1656348244</v>
      </c>
      <c r="I8" s="107">
        <f>SUM(I9:I13)</f>
        <v>575087415</v>
      </c>
      <c r="J8" s="107">
        <f>SUM(J9:J13)</f>
        <v>1840881959</v>
      </c>
      <c r="K8" s="107">
        <f>SUM(K9:K13)</f>
        <v>647687533</v>
      </c>
    </row>
    <row r="9" spans="1:11" ht="12.75" customHeight="1" x14ac:dyDescent="0.2">
      <c r="A9" s="189" t="s">
        <v>115</v>
      </c>
      <c r="B9" s="189"/>
      <c r="C9" s="189"/>
      <c r="D9" s="189"/>
      <c r="E9" s="189"/>
      <c r="F9" s="189"/>
      <c r="G9" s="14">
        <v>2</v>
      </c>
      <c r="H9" s="108">
        <v>663164267</v>
      </c>
      <c r="I9" s="108">
        <v>206468112</v>
      </c>
      <c r="J9" s="108">
        <v>724661870</v>
      </c>
      <c r="K9" s="108">
        <v>234999700</v>
      </c>
    </row>
    <row r="10" spans="1:11" ht="12.75" customHeight="1" x14ac:dyDescent="0.2">
      <c r="A10" s="189" t="s">
        <v>116</v>
      </c>
      <c r="B10" s="189"/>
      <c r="C10" s="189"/>
      <c r="D10" s="189"/>
      <c r="E10" s="189"/>
      <c r="F10" s="189"/>
      <c r="G10" s="14">
        <v>3</v>
      </c>
      <c r="H10" s="108">
        <v>988271577</v>
      </c>
      <c r="I10" s="108">
        <v>366963985</v>
      </c>
      <c r="J10" s="108">
        <v>1105943855</v>
      </c>
      <c r="K10" s="108">
        <v>410846379</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4912400</v>
      </c>
      <c r="I13" s="108">
        <v>1655318</v>
      </c>
      <c r="J13" s="108">
        <v>10276234</v>
      </c>
      <c r="K13" s="108">
        <v>1841454</v>
      </c>
    </row>
    <row r="14" spans="1:11" ht="12.75" customHeight="1" x14ac:dyDescent="0.2">
      <c r="A14" s="221" t="s">
        <v>363</v>
      </c>
      <c r="B14" s="221"/>
      <c r="C14" s="221"/>
      <c r="D14" s="221"/>
      <c r="E14" s="221"/>
      <c r="F14" s="221"/>
      <c r="G14" s="15">
        <v>7</v>
      </c>
      <c r="H14" s="107">
        <f>H15+H16+H20+H24+H25+H26+H29+H36</f>
        <v>1476964230</v>
      </c>
      <c r="I14" s="107">
        <f>I15+I16+I20+I24+I25+I26+I29+I36</f>
        <v>532967179</v>
      </c>
      <c r="J14" s="107">
        <f>J15+J16+J20+J24+J25+J26+J29+J36</f>
        <v>1644348808</v>
      </c>
      <c r="K14" s="107">
        <f>K15+K16+K20+K24+K25+K26+K29+K36</f>
        <v>603904663</v>
      </c>
    </row>
    <row r="15" spans="1:11" ht="12.75" customHeight="1" x14ac:dyDescent="0.2">
      <c r="A15" s="189" t="s">
        <v>104</v>
      </c>
      <c r="B15" s="189"/>
      <c r="C15" s="189"/>
      <c r="D15" s="189"/>
      <c r="E15" s="189"/>
      <c r="F15" s="189"/>
      <c r="G15" s="14">
        <v>8</v>
      </c>
      <c r="H15" s="108">
        <v>-6651983</v>
      </c>
      <c r="I15" s="108">
        <v>-12890813</v>
      </c>
      <c r="J15" s="108">
        <v>-69885695</v>
      </c>
      <c r="K15" s="108">
        <v>-28474684</v>
      </c>
    </row>
    <row r="16" spans="1:11" ht="12.75" customHeight="1" x14ac:dyDescent="0.2">
      <c r="A16" s="193" t="s">
        <v>443</v>
      </c>
      <c r="B16" s="193"/>
      <c r="C16" s="193"/>
      <c r="D16" s="193"/>
      <c r="E16" s="193"/>
      <c r="F16" s="193"/>
      <c r="G16" s="15">
        <v>9</v>
      </c>
      <c r="H16" s="107">
        <f>SUM(H17:H19)</f>
        <v>1042631145</v>
      </c>
      <c r="I16" s="107">
        <f>SUM(I17:I19)</f>
        <v>380129202</v>
      </c>
      <c r="J16" s="107">
        <f>SUM(J17:J19)</f>
        <v>1237721554</v>
      </c>
      <c r="K16" s="107">
        <f>SUM(K17:K19)</f>
        <v>452729930</v>
      </c>
    </row>
    <row r="17" spans="1:11" ht="12.75" customHeight="1" x14ac:dyDescent="0.2">
      <c r="A17" s="224" t="s">
        <v>120</v>
      </c>
      <c r="B17" s="224"/>
      <c r="C17" s="224"/>
      <c r="D17" s="224"/>
      <c r="E17" s="224"/>
      <c r="F17" s="224"/>
      <c r="G17" s="14">
        <v>10</v>
      </c>
      <c r="H17" s="108">
        <v>708971156</v>
      </c>
      <c r="I17" s="108">
        <v>252311053</v>
      </c>
      <c r="J17" s="108">
        <v>848300482</v>
      </c>
      <c r="K17" s="108">
        <v>319627389</v>
      </c>
    </row>
    <row r="18" spans="1:11" ht="12.75" customHeight="1" x14ac:dyDescent="0.2">
      <c r="A18" s="224" t="s">
        <v>121</v>
      </c>
      <c r="B18" s="224"/>
      <c r="C18" s="224"/>
      <c r="D18" s="224"/>
      <c r="E18" s="224"/>
      <c r="F18" s="224"/>
      <c r="G18" s="14">
        <v>11</v>
      </c>
      <c r="H18" s="108">
        <v>219731890</v>
      </c>
      <c r="I18" s="108">
        <v>83341080</v>
      </c>
      <c r="J18" s="108">
        <v>256967435</v>
      </c>
      <c r="K18" s="108">
        <v>82691313</v>
      </c>
    </row>
    <row r="19" spans="1:11" ht="12.75" customHeight="1" x14ac:dyDescent="0.2">
      <c r="A19" s="224" t="s">
        <v>122</v>
      </c>
      <c r="B19" s="224"/>
      <c r="C19" s="224"/>
      <c r="D19" s="224"/>
      <c r="E19" s="224"/>
      <c r="F19" s="224"/>
      <c r="G19" s="14">
        <v>12</v>
      </c>
      <c r="H19" s="108">
        <v>113928099</v>
      </c>
      <c r="I19" s="108">
        <v>44477069</v>
      </c>
      <c r="J19" s="108">
        <v>132453637</v>
      </c>
      <c r="K19" s="108">
        <v>50411228</v>
      </c>
    </row>
    <row r="20" spans="1:11" ht="12.75" customHeight="1" x14ac:dyDescent="0.2">
      <c r="A20" s="193" t="s">
        <v>444</v>
      </c>
      <c r="B20" s="193"/>
      <c r="C20" s="193"/>
      <c r="D20" s="193"/>
      <c r="E20" s="193"/>
      <c r="F20" s="193"/>
      <c r="G20" s="15">
        <v>13</v>
      </c>
      <c r="H20" s="107">
        <f>SUM(H21:H23)</f>
        <v>329502276</v>
      </c>
      <c r="I20" s="107">
        <f>SUM(I21:I23)</f>
        <v>120056205</v>
      </c>
      <c r="J20" s="107">
        <f>SUM(J21:J23)</f>
        <v>348476931</v>
      </c>
      <c r="K20" s="107">
        <f>SUM(K21:K23)</f>
        <v>125057690</v>
      </c>
    </row>
    <row r="21" spans="1:11" ht="12.75" customHeight="1" x14ac:dyDescent="0.2">
      <c r="A21" s="224" t="s">
        <v>105</v>
      </c>
      <c r="B21" s="224"/>
      <c r="C21" s="224"/>
      <c r="D21" s="224"/>
      <c r="E21" s="224"/>
      <c r="F21" s="224"/>
      <c r="G21" s="14">
        <v>14</v>
      </c>
      <c r="H21" s="108">
        <v>230192296</v>
      </c>
      <c r="I21" s="108">
        <v>82275798</v>
      </c>
      <c r="J21" s="108">
        <v>238160055</v>
      </c>
      <c r="K21" s="108">
        <v>87544173</v>
      </c>
    </row>
    <row r="22" spans="1:11" ht="12.75" customHeight="1" x14ac:dyDescent="0.2">
      <c r="A22" s="224" t="s">
        <v>106</v>
      </c>
      <c r="B22" s="224"/>
      <c r="C22" s="224"/>
      <c r="D22" s="224"/>
      <c r="E22" s="224"/>
      <c r="F22" s="224"/>
      <c r="G22" s="14">
        <v>15</v>
      </c>
      <c r="H22" s="108">
        <v>62042863</v>
      </c>
      <c r="I22" s="108">
        <v>23874742</v>
      </c>
      <c r="J22" s="108">
        <v>69496961</v>
      </c>
      <c r="K22" s="108">
        <v>23600672</v>
      </c>
    </row>
    <row r="23" spans="1:11" ht="12.75" customHeight="1" x14ac:dyDescent="0.2">
      <c r="A23" s="224" t="s">
        <v>107</v>
      </c>
      <c r="B23" s="224"/>
      <c r="C23" s="224"/>
      <c r="D23" s="224"/>
      <c r="E23" s="224"/>
      <c r="F23" s="224"/>
      <c r="G23" s="14">
        <v>16</v>
      </c>
      <c r="H23" s="108">
        <v>37267117</v>
      </c>
      <c r="I23" s="108">
        <v>13905665</v>
      </c>
      <c r="J23" s="108">
        <v>40819915</v>
      </c>
      <c r="K23" s="108">
        <v>13912845</v>
      </c>
    </row>
    <row r="24" spans="1:11" ht="12.75" customHeight="1" x14ac:dyDescent="0.2">
      <c r="A24" s="189" t="s">
        <v>108</v>
      </c>
      <c r="B24" s="189"/>
      <c r="C24" s="189"/>
      <c r="D24" s="189"/>
      <c r="E24" s="189"/>
      <c r="F24" s="189"/>
      <c r="G24" s="14">
        <v>17</v>
      </c>
      <c r="H24" s="108">
        <v>74368910</v>
      </c>
      <c r="I24" s="108">
        <v>25374429</v>
      </c>
      <c r="J24" s="108">
        <v>79054306</v>
      </c>
      <c r="K24" s="108">
        <v>27151083</v>
      </c>
    </row>
    <row r="25" spans="1:11" ht="12.75" customHeight="1" x14ac:dyDescent="0.2">
      <c r="A25" s="189" t="s">
        <v>109</v>
      </c>
      <c r="B25" s="189"/>
      <c r="C25" s="189"/>
      <c r="D25" s="189"/>
      <c r="E25" s="189"/>
      <c r="F25" s="189"/>
      <c r="G25" s="14">
        <v>18</v>
      </c>
      <c r="H25" s="108">
        <v>24936323</v>
      </c>
      <c r="I25" s="108">
        <v>8756869</v>
      </c>
      <c r="J25" s="108">
        <v>27684485</v>
      </c>
      <c r="K25" s="108">
        <v>10031521</v>
      </c>
    </row>
    <row r="26" spans="1:11" ht="12.75" customHeight="1" x14ac:dyDescent="0.2">
      <c r="A26" s="193" t="s">
        <v>445</v>
      </c>
      <c r="B26" s="193"/>
      <c r="C26" s="193"/>
      <c r="D26" s="193"/>
      <c r="E26" s="193"/>
      <c r="F26" s="193"/>
      <c r="G26" s="15">
        <v>19</v>
      </c>
      <c r="H26" s="107">
        <f>H27+H28</f>
        <v>9379880</v>
      </c>
      <c r="I26" s="107">
        <f>I27+I28</f>
        <v>9630578</v>
      </c>
      <c r="J26" s="107">
        <f>J27+J28</f>
        <v>20393792</v>
      </c>
      <c r="K26" s="107">
        <f>K27+K28</f>
        <v>15648764</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9379880</v>
      </c>
      <c r="I28" s="108">
        <v>9630578</v>
      </c>
      <c r="J28" s="108">
        <v>20393792</v>
      </c>
      <c r="K28" s="108">
        <v>15648764</v>
      </c>
    </row>
    <row r="29" spans="1:11" ht="12.75" customHeight="1" x14ac:dyDescent="0.2">
      <c r="A29" s="193" t="s">
        <v>446</v>
      </c>
      <c r="B29" s="193"/>
      <c r="C29" s="193"/>
      <c r="D29" s="193"/>
      <c r="E29" s="193"/>
      <c r="F29" s="193"/>
      <c r="G29" s="15">
        <v>22</v>
      </c>
      <c r="H29" s="107">
        <f>SUM(H30:H35)</f>
        <v>722163</v>
      </c>
      <c r="I29" s="107">
        <f>SUM(I30:I35)</f>
        <v>191806</v>
      </c>
      <c r="J29" s="107">
        <f>SUM(J30:J35)</f>
        <v>602483</v>
      </c>
      <c r="K29" s="107">
        <f>SUM(K30:K35)</f>
        <v>173714</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722163</v>
      </c>
      <c r="I32" s="108">
        <v>191806</v>
      </c>
      <c r="J32" s="108">
        <v>602483</v>
      </c>
      <c r="K32" s="108">
        <v>173714</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2075516</v>
      </c>
      <c r="I36" s="108">
        <v>1718903</v>
      </c>
      <c r="J36" s="108">
        <v>300952</v>
      </c>
      <c r="K36" s="108">
        <v>1586645</v>
      </c>
    </row>
    <row r="37" spans="1:11" ht="12.75" customHeight="1" x14ac:dyDescent="0.2">
      <c r="A37" s="221" t="s">
        <v>364</v>
      </c>
      <c r="B37" s="221"/>
      <c r="C37" s="221"/>
      <c r="D37" s="221"/>
      <c r="E37" s="221"/>
      <c r="F37" s="221"/>
      <c r="G37" s="15">
        <v>30</v>
      </c>
      <c r="H37" s="107">
        <f>SUM(H38:H47)</f>
        <v>73260500</v>
      </c>
      <c r="I37" s="107">
        <f>SUM(I38:I47)</f>
        <v>25481954</v>
      </c>
      <c r="J37" s="107">
        <f>SUM(J38:J47)</f>
        <v>86607146</v>
      </c>
      <c r="K37" s="107">
        <f>SUM(K38:K47)</f>
        <v>29138748</v>
      </c>
    </row>
    <row r="38" spans="1:11" ht="12.75" customHeight="1" x14ac:dyDescent="0.2">
      <c r="A38" s="189" t="s">
        <v>131</v>
      </c>
      <c r="B38" s="189"/>
      <c r="C38" s="189"/>
      <c r="D38" s="189"/>
      <c r="E38" s="189"/>
      <c r="F38" s="189"/>
      <c r="G38" s="14">
        <v>31</v>
      </c>
      <c r="H38" s="108">
        <v>69850877</v>
      </c>
      <c r="I38" s="108">
        <v>24441046</v>
      </c>
      <c r="J38" s="108">
        <v>84627058</v>
      </c>
      <c r="K38" s="108">
        <v>28417666</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2025482</v>
      </c>
      <c r="I41" s="108">
        <v>636884</v>
      </c>
      <c r="J41" s="108">
        <v>1792632</v>
      </c>
      <c r="K41" s="108">
        <v>651872</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11297</v>
      </c>
      <c r="I43" s="108">
        <v>11297</v>
      </c>
      <c r="J43" s="108">
        <v>24707</v>
      </c>
      <c r="K43" s="108">
        <v>5</v>
      </c>
    </row>
    <row r="44" spans="1:11" ht="12.75" customHeight="1" x14ac:dyDescent="0.2">
      <c r="A44" s="189" t="s">
        <v>137</v>
      </c>
      <c r="B44" s="189"/>
      <c r="C44" s="189"/>
      <c r="D44" s="189"/>
      <c r="E44" s="189"/>
      <c r="F44" s="189"/>
      <c r="G44" s="14">
        <v>37</v>
      </c>
      <c r="H44" s="108">
        <v>169754</v>
      </c>
      <c r="I44" s="108">
        <v>87967</v>
      </c>
      <c r="J44" s="108">
        <v>121511</v>
      </c>
      <c r="K44" s="108">
        <v>72512</v>
      </c>
    </row>
    <row r="45" spans="1:11" ht="12.75" customHeight="1" x14ac:dyDescent="0.2">
      <c r="A45" s="189" t="s">
        <v>138</v>
      </c>
      <c r="B45" s="189"/>
      <c r="C45" s="189"/>
      <c r="D45" s="189"/>
      <c r="E45" s="189"/>
      <c r="F45" s="189"/>
      <c r="G45" s="14">
        <v>38</v>
      </c>
      <c r="H45" s="108">
        <v>962466</v>
      </c>
      <c r="I45" s="108">
        <v>102432</v>
      </c>
      <c r="J45" s="108">
        <v>41238</v>
      </c>
      <c r="K45" s="108">
        <v>41238</v>
      </c>
    </row>
    <row r="46" spans="1:11" ht="12.75" customHeight="1" x14ac:dyDescent="0.2">
      <c r="A46" s="189" t="s">
        <v>139</v>
      </c>
      <c r="B46" s="189"/>
      <c r="C46" s="189"/>
      <c r="D46" s="189"/>
      <c r="E46" s="189"/>
      <c r="F46" s="189"/>
      <c r="G46" s="14">
        <v>39</v>
      </c>
      <c r="H46" s="108">
        <v>240624</v>
      </c>
      <c r="I46" s="108">
        <v>202328</v>
      </c>
      <c r="J46" s="108">
        <v>0</v>
      </c>
      <c r="K46" s="108">
        <v>-44545</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365</v>
      </c>
      <c r="B48" s="221"/>
      <c r="C48" s="221"/>
      <c r="D48" s="221"/>
      <c r="E48" s="221"/>
      <c r="F48" s="221"/>
      <c r="G48" s="15">
        <v>41</v>
      </c>
      <c r="H48" s="107">
        <f>SUM(H49:H55)</f>
        <v>3096689</v>
      </c>
      <c r="I48" s="107">
        <f>SUM(I49:I55)</f>
        <v>491058</v>
      </c>
      <c r="J48" s="107">
        <f>SUM(J49:J55)</f>
        <v>1193991</v>
      </c>
      <c r="K48" s="107">
        <f>SUM(K49:K55)</f>
        <v>533225</v>
      </c>
    </row>
    <row r="49" spans="1:11" ht="25.15" customHeight="1" x14ac:dyDescent="0.2">
      <c r="A49" s="189" t="s">
        <v>141</v>
      </c>
      <c r="B49" s="189"/>
      <c r="C49" s="189"/>
      <c r="D49" s="189"/>
      <c r="E49" s="189"/>
      <c r="F49" s="189"/>
      <c r="G49" s="14">
        <v>42</v>
      </c>
      <c r="H49" s="108">
        <v>862550</v>
      </c>
      <c r="I49" s="108">
        <v>55602</v>
      </c>
      <c r="J49" s="108">
        <v>345449</v>
      </c>
      <c r="K49" s="108">
        <v>244220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2234139</v>
      </c>
      <c r="I51" s="108">
        <v>435456</v>
      </c>
      <c r="J51" s="108">
        <v>785519</v>
      </c>
      <c r="K51" s="108">
        <v>285055</v>
      </c>
    </row>
    <row r="52" spans="1:11" ht="12.75" customHeight="1" x14ac:dyDescent="0.2">
      <c r="A52" s="214" t="s">
        <v>144</v>
      </c>
      <c r="B52" s="214"/>
      <c r="C52" s="214"/>
      <c r="D52" s="214"/>
      <c r="E52" s="214"/>
      <c r="F52" s="214"/>
      <c r="G52" s="14">
        <v>45</v>
      </c>
      <c r="H52" s="108">
        <v>0</v>
      </c>
      <c r="I52" s="108">
        <v>0</v>
      </c>
      <c r="J52" s="108">
        <v>0</v>
      </c>
      <c r="K52" s="108">
        <v>-59073</v>
      </c>
    </row>
    <row r="53" spans="1:11" ht="12.75" customHeight="1" x14ac:dyDescent="0.2">
      <c r="A53" s="214" t="s">
        <v>145</v>
      </c>
      <c r="B53" s="214"/>
      <c r="C53" s="214"/>
      <c r="D53" s="214"/>
      <c r="E53" s="214"/>
      <c r="F53" s="214"/>
      <c r="G53" s="14">
        <v>46</v>
      </c>
      <c r="H53" s="108">
        <v>0</v>
      </c>
      <c r="I53" s="108">
        <v>0</v>
      </c>
      <c r="J53" s="108">
        <v>63023</v>
      </c>
      <c r="K53" s="108">
        <v>63023</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366</v>
      </c>
      <c r="B60" s="221"/>
      <c r="C60" s="221"/>
      <c r="D60" s="221"/>
      <c r="E60" s="221"/>
      <c r="F60" s="221"/>
      <c r="G60" s="15">
        <v>53</v>
      </c>
      <c r="H60" s="107">
        <f>H8+H37+H56+H57</f>
        <v>1729608744</v>
      </c>
      <c r="I60" s="107">
        <f t="shared" ref="I60:K60" si="0">I8+I37+I56+I57</f>
        <v>600569369</v>
      </c>
      <c r="J60" s="107">
        <f t="shared" si="0"/>
        <v>1927489105</v>
      </c>
      <c r="K60" s="107">
        <f t="shared" si="0"/>
        <v>676826281</v>
      </c>
    </row>
    <row r="61" spans="1:11" ht="12.75" customHeight="1" x14ac:dyDescent="0.2">
      <c r="A61" s="221" t="s">
        <v>367</v>
      </c>
      <c r="B61" s="221"/>
      <c r="C61" s="221"/>
      <c r="D61" s="221"/>
      <c r="E61" s="221"/>
      <c r="F61" s="221"/>
      <c r="G61" s="15">
        <v>54</v>
      </c>
      <c r="H61" s="107">
        <f>H14+H48+H58+H59</f>
        <v>1480060919</v>
      </c>
      <c r="I61" s="107">
        <f t="shared" ref="I61:K61" si="1">I14+I48+I58+I59</f>
        <v>533458237</v>
      </c>
      <c r="J61" s="107">
        <f t="shared" si="1"/>
        <v>1645542799</v>
      </c>
      <c r="K61" s="107">
        <f t="shared" si="1"/>
        <v>604437888</v>
      </c>
    </row>
    <row r="62" spans="1:11" ht="12.75" customHeight="1" x14ac:dyDescent="0.2">
      <c r="A62" s="221" t="s">
        <v>368</v>
      </c>
      <c r="B62" s="221"/>
      <c r="C62" s="221"/>
      <c r="D62" s="221"/>
      <c r="E62" s="221"/>
      <c r="F62" s="221"/>
      <c r="G62" s="15">
        <v>55</v>
      </c>
      <c r="H62" s="107">
        <f>H60-H61</f>
        <v>249547825</v>
      </c>
      <c r="I62" s="107">
        <f t="shared" ref="I62:K62" si="2">I60-I61</f>
        <v>67111132</v>
      </c>
      <c r="J62" s="107">
        <f t="shared" si="2"/>
        <v>281946306</v>
      </c>
      <c r="K62" s="107">
        <f t="shared" si="2"/>
        <v>72388393</v>
      </c>
    </row>
    <row r="63" spans="1:11" ht="12.75" customHeight="1" x14ac:dyDescent="0.2">
      <c r="A63" s="222" t="s">
        <v>369</v>
      </c>
      <c r="B63" s="222"/>
      <c r="C63" s="222"/>
      <c r="D63" s="222"/>
      <c r="E63" s="222"/>
      <c r="F63" s="222"/>
      <c r="G63" s="15">
        <v>56</v>
      </c>
      <c r="H63" s="107">
        <f>+IF((H60-H61)&gt;0,(H60-H61),0)</f>
        <v>249547825</v>
      </c>
      <c r="I63" s="107">
        <f t="shared" ref="I63:K63" si="3">+IF((I60-I61)&gt;0,(I60-I61),0)</f>
        <v>67111132</v>
      </c>
      <c r="J63" s="107">
        <f t="shared" si="3"/>
        <v>281946306</v>
      </c>
      <c r="K63" s="107">
        <f t="shared" si="3"/>
        <v>72388393</v>
      </c>
    </row>
    <row r="64" spans="1:11" ht="12.75" customHeight="1" x14ac:dyDescent="0.2">
      <c r="A64" s="222" t="s">
        <v>370</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33852809</v>
      </c>
      <c r="I65" s="108">
        <v>8079776</v>
      </c>
      <c r="J65" s="108">
        <v>37438806</v>
      </c>
      <c r="K65" s="108">
        <v>8121815</v>
      </c>
    </row>
    <row r="66" spans="1:11" ht="12.75" customHeight="1" x14ac:dyDescent="0.2">
      <c r="A66" s="221" t="s">
        <v>371</v>
      </c>
      <c r="B66" s="221"/>
      <c r="C66" s="221"/>
      <c r="D66" s="221"/>
      <c r="E66" s="221"/>
      <c r="F66" s="221"/>
      <c r="G66" s="15">
        <v>59</v>
      </c>
      <c r="H66" s="107">
        <f>H62-H65</f>
        <v>215695016</v>
      </c>
      <c r="I66" s="107">
        <f t="shared" ref="I66:K66" si="5">I62-I65</f>
        <v>59031356</v>
      </c>
      <c r="J66" s="107">
        <f t="shared" si="5"/>
        <v>244507500</v>
      </c>
      <c r="K66" s="107">
        <f t="shared" si="5"/>
        <v>64266578</v>
      </c>
    </row>
    <row r="67" spans="1:11" ht="12.75" customHeight="1" x14ac:dyDescent="0.2">
      <c r="A67" s="222" t="s">
        <v>372</v>
      </c>
      <c r="B67" s="222"/>
      <c r="C67" s="222"/>
      <c r="D67" s="222"/>
      <c r="E67" s="222"/>
      <c r="F67" s="222"/>
      <c r="G67" s="15">
        <v>60</v>
      </c>
      <c r="H67" s="107">
        <f>+IF((H62-H65)&gt;0,(H62-H65),0)</f>
        <v>215695016</v>
      </c>
      <c r="I67" s="107">
        <f t="shared" ref="I67:K67" si="6">+IF((I62-I65)&gt;0,(I62-I65),0)</f>
        <v>59031356</v>
      </c>
      <c r="J67" s="107">
        <f t="shared" si="6"/>
        <v>244507500</v>
      </c>
      <c r="K67" s="107">
        <f t="shared" si="6"/>
        <v>64266578</v>
      </c>
    </row>
    <row r="68" spans="1:11" ht="12.75" customHeight="1" x14ac:dyDescent="0.2">
      <c r="A68" s="222" t="s">
        <v>373</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374</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375</v>
      </c>
      <c r="B74" s="222"/>
      <c r="C74" s="222"/>
      <c r="D74" s="222"/>
      <c r="E74" s="222"/>
      <c r="F74" s="222"/>
      <c r="G74" s="15">
        <v>66</v>
      </c>
      <c r="H74" s="130">
        <v>0</v>
      </c>
      <c r="I74" s="130">
        <v>0</v>
      </c>
      <c r="J74" s="130">
        <v>0</v>
      </c>
      <c r="K74" s="130">
        <v>0</v>
      </c>
    </row>
    <row r="75" spans="1:11" ht="12.75" customHeight="1" x14ac:dyDescent="0.2">
      <c r="A75" s="222" t="s">
        <v>376</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377</v>
      </c>
      <c r="B77" s="221"/>
      <c r="C77" s="221"/>
      <c r="D77" s="221"/>
      <c r="E77" s="221"/>
      <c r="F77" s="221"/>
      <c r="G77" s="15">
        <v>68</v>
      </c>
      <c r="H77" s="130">
        <v>0</v>
      </c>
      <c r="I77" s="130">
        <v>0</v>
      </c>
      <c r="J77" s="130">
        <v>0</v>
      </c>
      <c r="K77" s="130">
        <v>0</v>
      </c>
    </row>
    <row r="78" spans="1:11" ht="12.75" customHeight="1" x14ac:dyDescent="0.2">
      <c r="A78" s="220" t="s">
        <v>378</v>
      </c>
      <c r="B78" s="220"/>
      <c r="C78" s="220"/>
      <c r="D78" s="220"/>
      <c r="E78" s="220"/>
      <c r="F78" s="220"/>
      <c r="G78" s="95">
        <v>69</v>
      </c>
      <c r="H78" s="109">
        <v>0</v>
      </c>
      <c r="I78" s="109">
        <v>0</v>
      </c>
      <c r="J78" s="109">
        <v>0</v>
      </c>
      <c r="K78" s="109">
        <v>0</v>
      </c>
    </row>
    <row r="79" spans="1:11" ht="12.75" customHeight="1" x14ac:dyDescent="0.2">
      <c r="A79" s="220" t="s">
        <v>379</v>
      </c>
      <c r="B79" s="220"/>
      <c r="C79" s="220"/>
      <c r="D79" s="220"/>
      <c r="E79" s="220"/>
      <c r="F79" s="220"/>
      <c r="G79" s="95">
        <v>70</v>
      </c>
      <c r="H79" s="109">
        <v>0</v>
      </c>
      <c r="I79" s="109">
        <v>0</v>
      </c>
      <c r="J79" s="109">
        <v>0</v>
      </c>
      <c r="K79" s="109">
        <v>0</v>
      </c>
    </row>
    <row r="80" spans="1:11" ht="12.75" customHeight="1" x14ac:dyDescent="0.2">
      <c r="A80" s="221" t="s">
        <v>380</v>
      </c>
      <c r="B80" s="221"/>
      <c r="C80" s="221"/>
      <c r="D80" s="221"/>
      <c r="E80" s="221"/>
      <c r="F80" s="221"/>
      <c r="G80" s="15">
        <v>71</v>
      </c>
      <c r="H80" s="130">
        <v>0</v>
      </c>
      <c r="I80" s="130">
        <v>0</v>
      </c>
      <c r="J80" s="130">
        <v>0</v>
      </c>
      <c r="K80" s="130">
        <v>0</v>
      </c>
    </row>
    <row r="81" spans="1:11" ht="12.75" customHeight="1" x14ac:dyDescent="0.2">
      <c r="A81" s="221" t="s">
        <v>381</v>
      </c>
      <c r="B81" s="221"/>
      <c r="C81" s="221"/>
      <c r="D81" s="221"/>
      <c r="E81" s="221"/>
      <c r="F81" s="221"/>
      <c r="G81" s="15">
        <v>72</v>
      </c>
      <c r="H81" s="130">
        <v>0</v>
      </c>
      <c r="I81" s="130">
        <v>0</v>
      </c>
      <c r="J81" s="130">
        <v>0</v>
      </c>
      <c r="K81" s="130">
        <v>0</v>
      </c>
    </row>
    <row r="82" spans="1:11" ht="12.75" customHeight="1" x14ac:dyDescent="0.2">
      <c r="A82" s="222" t="s">
        <v>382</v>
      </c>
      <c r="B82" s="222"/>
      <c r="C82" s="222"/>
      <c r="D82" s="222"/>
      <c r="E82" s="222"/>
      <c r="F82" s="222"/>
      <c r="G82" s="15">
        <v>73</v>
      </c>
      <c r="H82" s="130">
        <v>0</v>
      </c>
      <c r="I82" s="130">
        <v>0</v>
      </c>
      <c r="J82" s="130">
        <v>0</v>
      </c>
      <c r="K82" s="130">
        <v>0</v>
      </c>
    </row>
    <row r="83" spans="1:11" ht="12.75" customHeight="1" x14ac:dyDescent="0.2">
      <c r="A83" s="222" t="s">
        <v>383</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384</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215695016</v>
      </c>
      <c r="I89" s="111">
        <v>59031356</v>
      </c>
      <c r="J89" s="111">
        <v>244507500</v>
      </c>
      <c r="K89" s="111">
        <v>64266578</v>
      </c>
    </row>
    <row r="90" spans="1:11" ht="24" customHeight="1" x14ac:dyDescent="0.2">
      <c r="A90" s="191" t="s">
        <v>440</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447</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385</v>
      </c>
      <c r="B92" s="214"/>
      <c r="C92" s="214"/>
      <c r="D92" s="214"/>
      <c r="E92" s="214"/>
      <c r="F92" s="214"/>
      <c r="G92" s="15">
        <v>81</v>
      </c>
      <c r="H92" s="111">
        <v>0</v>
      </c>
      <c r="I92" s="111">
        <v>0</v>
      </c>
      <c r="J92" s="111">
        <v>0</v>
      </c>
      <c r="K92" s="111">
        <v>0</v>
      </c>
    </row>
    <row r="93" spans="1:11" ht="38.25" customHeight="1" x14ac:dyDescent="0.2">
      <c r="A93" s="214" t="s">
        <v>386</v>
      </c>
      <c r="B93" s="214"/>
      <c r="C93" s="214"/>
      <c r="D93" s="214"/>
      <c r="E93" s="214"/>
      <c r="F93" s="214"/>
      <c r="G93" s="15">
        <v>82</v>
      </c>
      <c r="H93" s="111">
        <v>0</v>
      </c>
      <c r="I93" s="111">
        <v>0</v>
      </c>
      <c r="J93" s="111">
        <v>0</v>
      </c>
      <c r="K93" s="111">
        <v>0</v>
      </c>
    </row>
    <row r="94" spans="1:11" ht="38.25" customHeight="1" x14ac:dyDescent="0.2">
      <c r="A94" s="214" t="s">
        <v>387</v>
      </c>
      <c r="B94" s="214"/>
      <c r="C94" s="214"/>
      <c r="D94" s="214"/>
      <c r="E94" s="214"/>
      <c r="F94" s="214"/>
      <c r="G94" s="15">
        <v>83</v>
      </c>
      <c r="H94" s="111">
        <v>0</v>
      </c>
      <c r="I94" s="111">
        <v>0</v>
      </c>
      <c r="J94" s="111">
        <v>0</v>
      </c>
      <c r="K94" s="111">
        <v>0</v>
      </c>
    </row>
    <row r="95" spans="1:11" x14ac:dyDescent="0.2">
      <c r="A95" s="214" t="s">
        <v>388</v>
      </c>
      <c r="B95" s="214"/>
      <c r="C95" s="214"/>
      <c r="D95" s="214"/>
      <c r="E95" s="214"/>
      <c r="F95" s="214"/>
      <c r="G95" s="15">
        <v>84</v>
      </c>
      <c r="H95" s="111">
        <v>0</v>
      </c>
      <c r="I95" s="111">
        <v>0</v>
      </c>
      <c r="J95" s="111">
        <v>0</v>
      </c>
      <c r="K95" s="111">
        <v>0</v>
      </c>
    </row>
    <row r="96" spans="1:11" x14ac:dyDescent="0.2">
      <c r="A96" s="214" t="s">
        <v>389</v>
      </c>
      <c r="B96" s="214"/>
      <c r="C96" s="214"/>
      <c r="D96" s="214"/>
      <c r="E96" s="214"/>
      <c r="F96" s="214"/>
      <c r="G96" s="15">
        <v>85</v>
      </c>
      <c r="H96" s="111">
        <v>0</v>
      </c>
      <c r="I96" s="111">
        <v>0</v>
      </c>
      <c r="J96" s="111">
        <v>0</v>
      </c>
      <c r="K96" s="111">
        <v>0</v>
      </c>
    </row>
    <row r="97" spans="1:11" ht="26.25" customHeight="1" x14ac:dyDescent="0.2">
      <c r="A97" s="214" t="s">
        <v>390</v>
      </c>
      <c r="B97" s="214"/>
      <c r="C97" s="214"/>
      <c r="D97" s="214"/>
      <c r="E97" s="214"/>
      <c r="F97" s="214"/>
      <c r="G97" s="15">
        <v>86</v>
      </c>
      <c r="H97" s="111">
        <v>0</v>
      </c>
      <c r="I97" s="111">
        <v>0</v>
      </c>
      <c r="J97" s="111">
        <v>0</v>
      </c>
      <c r="K97" s="111">
        <v>0</v>
      </c>
    </row>
    <row r="98" spans="1:11" ht="25.5" customHeight="1" x14ac:dyDescent="0.2">
      <c r="A98" s="212" t="s">
        <v>441</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391</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392</v>
      </c>
      <c r="B104" s="214"/>
      <c r="C104" s="214"/>
      <c r="D104" s="214"/>
      <c r="E104" s="214"/>
      <c r="F104" s="214"/>
      <c r="G104" s="14">
        <v>93</v>
      </c>
      <c r="H104" s="111">
        <v>0</v>
      </c>
      <c r="I104" s="111">
        <v>0</v>
      </c>
      <c r="J104" s="111">
        <v>0</v>
      </c>
      <c r="K104" s="111">
        <v>0</v>
      </c>
    </row>
    <row r="105" spans="1:11" ht="26.25" customHeight="1" x14ac:dyDescent="0.2">
      <c r="A105" s="214" t="s">
        <v>393</v>
      </c>
      <c r="B105" s="214"/>
      <c r="C105" s="214"/>
      <c r="D105" s="214"/>
      <c r="E105" s="214"/>
      <c r="F105" s="214"/>
      <c r="G105" s="14">
        <v>94</v>
      </c>
      <c r="H105" s="111">
        <v>0</v>
      </c>
      <c r="I105" s="111">
        <v>0</v>
      </c>
      <c r="J105" s="111">
        <v>0</v>
      </c>
      <c r="K105" s="111">
        <v>0</v>
      </c>
    </row>
    <row r="106" spans="1:11" x14ac:dyDescent="0.2">
      <c r="A106" s="214" t="s">
        <v>394</v>
      </c>
      <c r="B106" s="214"/>
      <c r="C106" s="214"/>
      <c r="D106" s="214"/>
      <c r="E106" s="214"/>
      <c r="F106" s="214"/>
      <c r="G106" s="14">
        <v>95</v>
      </c>
      <c r="H106" s="111">
        <v>0</v>
      </c>
      <c r="I106" s="111">
        <v>0</v>
      </c>
      <c r="J106" s="111">
        <v>0</v>
      </c>
      <c r="K106" s="111">
        <v>0</v>
      </c>
    </row>
    <row r="107" spans="1:11" ht="24.75" customHeight="1" x14ac:dyDescent="0.2">
      <c r="A107" s="214" t="s">
        <v>395</v>
      </c>
      <c r="B107" s="214"/>
      <c r="C107" s="214"/>
      <c r="D107" s="214"/>
      <c r="E107" s="214"/>
      <c r="F107" s="214"/>
      <c r="G107" s="14">
        <v>96</v>
      </c>
      <c r="H107" s="111">
        <v>0</v>
      </c>
      <c r="I107" s="111">
        <v>0</v>
      </c>
      <c r="J107" s="111">
        <v>0</v>
      </c>
      <c r="K107" s="111">
        <v>0</v>
      </c>
    </row>
    <row r="108" spans="1:11" ht="22.9" customHeight="1" x14ac:dyDescent="0.2">
      <c r="A108" s="191" t="s">
        <v>442</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396</v>
      </c>
      <c r="B109" s="191"/>
      <c r="C109" s="191"/>
      <c r="D109" s="191"/>
      <c r="E109" s="191"/>
      <c r="F109" s="191"/>
      <c r="G109" s="15">
        <v>98</v>
      </c>
      <c r="H109" s="110">
        <f>H89+H108</f>
        <v>215695016</v>
      </c>
      <c r="I109" s="110">
        <f>I89+I108</f>
        <v>59031356</v>
      </c>
      <c r="J109" s="110">
        <f t="shared" ref="J109:K109" si="12">J89+J108</f>
        <v>244507500</v>
      </c>
      <c r="K109" s="110">
        <f t="shared" si="12"/>
        <v>64266578</v>
      </c>
    </row>
    <row r="110" spans="1:11" x14ac:dyDescent="0.2">
      <c r="A110" s="215" t="s">
        <v>164</v>
      </c>
      <c r="B110" s="215"/>
      <c r="C110" s="215"/>
      <c r="D110" s="215"/>
      <c r="E110" s="215"/>
      <c r="F110" s="215"/>
      <c r="G110" s="216"/>
      <c r="H110" s="216"/>
      <c r="I110" s="216"/>
      <c r="J110" s="217"/>
      <c r="K110" s="217"/>
    </row>
    <row r="111" spans="1:11" ht="12.75" customHeight="1" x14ac:dyDescent="0.2">
      <c r="A111" s="210" t="s">
        <v>397</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468</v>
      </c>
      <c r="B2" s="199"/>
      <c r="C2" s="199"/>
      <c r="D2" s="199"/>
      <c r="E2" s="199"/>
      <c r="F2" s="199"/>
      <c r="G2" s="199"/>
      <c r="H2" s="199"/>
      <c r="I2" s="199"/>
    </row>
    <row r="3" spans="1:9" x14ac:dyDescent="0.2">
      <c r="A3" s="250" t="s">
        <v>283</v>
      </c>
      <c r="B3" s="251"/>
      <c r="C3" s="251"/>
      <c r="D3" s="251"/>
      <c r="E3" s="251"/>
      <c r="F3" s="251"/>
      <c r="G3" s="251"/>
      <c r="H3" s="251"/>
      <c r="I3" s="251"/>
    </row>
    <row r="4" spans="1:9" x14ac:dyDescent="0.2">
      <c r="A4" s="249" t="s">
        <v>167</v>
      </c>
      <c r="B4" s="203"/>
      <c r="C4" s="203"/>
      <c r="D4" s="203"/>
      <c r="E4" s="203"/>
      <c r="F4" s="203"/>
      <c r="G4" s="203"/>
      <c r="H4" s="203"/>
      <c r="I4" s="204"/>
    </row>
    <row r="5" spans="1:9" ht="23.25" x14ac:dyDescent="0.2">
      <c r="A5" s="252" t="s">
        <v>2</v>
      </c>
      <c r="B5" s="208"/>
      <c r="C5" s="208"/>
      <c r="D5" s="208"/>
      <c r="E5" s="208"/>
      <c r="F5" s="208"/>
      <c r="G5" s="119" t="s">
        <v>103</v>
      </c>
      <c r="H5" s="120" t="s">
        <v>303</v>
      </c>
      <c r="I5" s="120" t="s">
        <v>280</v>
      </c>
    </row>
    <row r="6" spans="1:9" x14ac:dyDescent="0.2">
      <c r="A6" s="253">
        <v>1</v>
      </c>
      <c r="B6" s="208"/>
      <c r="C6" s="208"/>
      <c r="D6" s="208"/>
      <c r="E6" s="208"/>
      <c r="F6" s="208"/>
      <c r="G6" s="121">
        <v>2</v>
      </c>
      <c r="H6" s="120" t="s">
        <v>168</v>
      </c>
      <c r="I6" s="120" t="s">
        <v>169</v>
      </c>
    </row>
    <row r="7" spans="1:9" x14ac:dyDescent="0.2">
      <c r="A7" s="243" t="s">
        <v>170</v>
      </c>
      <c r="B7" s="243"/>
      <c r="C7" s="243"/>
      <c r="D7" s="243"/>
      <c r="E7" s="243"/>
      <c r="F7" s="243"/>
      <c r="G7" s="243"/>
      <c r="H7" s="243"/>
      <c r="I7" s="243"/>
    </row>
    <row r="8" spans="1:9" ht="12.75" customHeight="1" x14ac:dyDescent="0.2">
      <c r="A8" s="189" t="s">
        <v>171</v>
      </c>
      <c r="B8" s="189"/>
      <c r="C8" s="189"/>
      <c r="D8" s="189"/>
      <c r="E8" s="189"/>
      <c r="F8" s="189"/>
      <c r="G8" s="122">
        <v>1</v>
      </c>
      <c r="H8" s="123">
        <v>249547825</v>
      </c>
      <c r="I8" s="123">
        <v>281946306</v>
      </c>
    </row>
    <row r="9" spans="1:9" ht="12.75" customHeight="1" x14ac:dyDescent="0.2">
      <c r="A9" s="245" t="s">
        <v>172</v>
      </c>
      <c r="B9" s="245"/>
      <c r="C9" s="245"/>
      <c r="D9" s="245"/>
      <c r="E9" s="245"/>
      <c r="F9" s="245"/>
      <c r="G9" s="124">
        <v>2</v>
      </c>
      <c r="H9" s="125">
        <f>H10+H11+H12+H13+H14+H15+H16+H17</f>
        <v>11935258</v>
      </c>
      <c r="I9" s="125">
        <f>I10+I11+I12+I13+I14+I15+I16+I17</f>
        <v>-7965152</v>
      </c>
    </row>
    <row r="10" spans="1:9" ht="12.75" customHeight="1" x14ac:dyDescent="0.2">
      <c r="A10" s="224" t="s">
        <v>173</v>
      </c>
      <c r="B10" s="224"/>
      <c r="C10" s="224"/>
      <c r="D10" s="224"/>
      <c r="E10" s="224"/>
      <c r="F10" s="224"/>
      <c r="G10" s="122">
        <v>3</v>
      </c>
      <c r="H10" s="123">
        <v>74368910</v>
      </c>
      <c r="I10" s="123">
        <v>79054306</v>
      </c>
    </row>
    <row r="11" spans="1:9" ht="22.15" customHeight="1" x14ac:dyDescent="0.2">
      <c r="A11" s="224" t="s">
        <v>174</v>
      </c>
      <c r="B11" s="224"/>
      <c r="C11" s="224"/>
      <c r="D11" s="224"/>
      <c r="E11" s="224"/>
      <c r="F11" s="224"/>
      <c r="G11" s="122">
        <v>4</v>
      </c>
      <c r="H11" s="123">
        <v>-268770</v>
      </c>
      <c r="I11" s="123">
        <v>-678351</v>
      </c>
    </row>
    <row r="12" spans="1:9" ht="23.45" customHeight="1" x14ac:dyDescent="0.2">
      <c r="A12" s="224" t="s">
        <v>175</v>
      </c>
      <c r="B12" s="224"/>
      <c r="C12" s="224"/>
      <c r="D12" s="224"/>
      <c r="E12" s="224"/>
      <c r="F12" s="224"/>
      <c r="G12" s="122">
        <v>5</v>
      </c>
      <c r="H12" s="123">
        <v>9142631</v>
      </c>
      <c r="I12" s="123">
        <v>3195577</v>
      </c>
    </row>
    <row r="13" spans="1:9" ht="12.75" customHeight="1" x14ac:dyDescent="0.2">
      <c r="A13" s="224" t="s">
        <v>176</v>
      </c>
      <c r="B13" s="224"/>
      <c r="C13" s="224"/>
      <c r="D13" s="224"/>
      <c r="E13" s="224"/>
      <c r="F13" s="224"/>
      <c r="G13" s="122">
        <v>6</v>
      </c>
      <c r="H13" s="123">
        <v>-72057410</v>
      </c>
      <c r="I13" s="123">
        <v>-86565908</v>
      </c>
    </row>
    <row r="14" spans="1:9" ht="12.75" customHeight="1" x14ac:dyDescent="0.2">
      <c r="A14" s="224" t="s">
        <v>177</v>
      </c>
      <c r="B14" s="224"/>
      <c r="C14" s="224"/>
      <c r="D14" s="224"/>
      <c r="E14" s="224"/>
      <c r="F14" s="224"/>
      <c r="G14" s="122">
        <v>7</v>
      </c>
      <c r="H14" s="123">
        <v>3096689</v>
      </c>
      <c r="I14" s="123">
        <v>1130968</v>
      </c>
    </row>
    <row r="15" spans="1:9" ht="12.75" customHeight="1" x14ac:dyDescent="0.2">
      <c r="A15" s="224" t="s">
        <v>178</v>
      </c>
      <c r="B15" s="224"/>
      <c r="C15" s="224"/>
      <c r="D15" s="224"/>
      <c r="E15" s="224"/>
      <c r="F15" s="224"/>
      <c r="G15" s="122">
        <v>8</v>
      </c>
      <c r="H15" s="123">
        <v>-1311570</v>
      </c>
      <c r="I15" s="123">
        <v>-3844453</v>
      </c>
    </row>
    <row r="16" spans="1:9" ht="12.75" customHeight="1" x14ac:dyDescent="0.2">
      <c r="A16" s="224" t="s">
        <v>179</v>
      </c>
      <c r="B16" s="224"/>
      <c r="C16" s="224"/>
      <c r="D16" s="224"/>
      <c r="E16" s="224"/>
      <c r="F16" s="224"/>
      <c r="G16" s="122">
        <v>9</v>
      </c>
      <c r="H16" s="123">
        <v>-1035222</v>
      </c>
      <c r="I16" s="123">
        <v>-257291</v>
      </c>
    </row>
    <row r="17" spans="1:9" ht="25.15" customHeight="1" x14ac:dyDescent="0.2">
      <c r="A17" s="224" t="s">
        <v>180</v>
      </c>
      <c r="B17" s="224"/>
      <c r="C17" s="224"/>
      <c r="D17" s="224"/>
      <c r="E17" s="224"/>
      <c r="F17" s="224"/>
      <c r="G17" s="122">
        <v>10</v>
      </c>
      <c r="H17" s="123">
        <v>0</v>
      </c>
      <c r="I17" s="123">
        <v>0</v>
      </c>
    </row>
    <row r="18" spans="1:9" ht="28.15" customHeight="1" x14ac:dyDescent="0.2">
      <c r="A18" s="241" t="s">
        <v>308</v>
      </c>
      <c r="B18" s="241"/>
      <c r="C18" s="241"/>
      <c r="D18" s="241"/>
      <c r="E18" s="241"/>
      <c r="F18" s="241"/>
      <c r="G18" s="124">
        <v>11</v>
      </c>
      <c r="H18" s="125">
        <f>H8+H9</f>
        <v>261483083</v>
      </c>
      <c r="I18" s="125">
        <f>I8+I9</f>
        <v>273981154</v>
      </c>
    </row>
    <row r="19" spans="1:9" ht="12.75" customHeight="1" x14ac:dyDescent="0.2">
      <c r="A19" s="245" t="s">
        <v>181</v>
      </c>
      <c r="B19" s="245"/>
      <c r="C19" s="245"/>
      <c r="D19" s="245"/>
      <c r="E19" s="245"/>
      <c r="F19" s="245"/>
      <c r="G19" s="124">
        <v>12</v>
      </c>
      <c r="H19" s="125">
        <f>H20+H21+H22+H23</f>
        <v>-54411889</v>
      </c>
      <c r="I19" s="125">
        <f>I20+I21+I22+I23</f>
        <v>-131624741</v>
      </c>
    </row>
    <row r="20" spans="1:9" ht="12.75" customHeight="1" x14ac:dyDescent="0.2">
      <c r="A20" s="224" t="s">
        <v>182</v>
      </c>
      <c r="B20" s="224"/>
      <c r="C20" s="224"/>
      <c r="D20" s="224"/>
      <c r="E20" s="224"/>
      <c r="F20" s="224"/>
      <c r="G20" s="122">
        <v>13</v>
      </c>
      <c r="H20" s="123">
        <v>51857478</v>
      </c>
      <c r="I20" s="123">
        <v>153872854</v>
      </c>
    </row>
    <row r="21" spans="1:9" ht="12.75" customHeight="1" x14ac:dyDescent="0.2">
      <c r="A21" s="224" t="s">
        <v>183</v>
      </c>
      <c r="B21" s="224"/>
      <c r="C21" s="224"/>
      <c r="D21" s="224"/>
      <c r="E21" s="224"/>
      <c r="F21" s="224"/>
      <c r="G21" s="122">
        <v>14</v>
      </c>
      <c r="H21" s="123">
        <v>-88144247</v>
      </c>
      <c r="I21" s="123">
        <v>-86242532</v>
      </c>
    </row>
    <row r="22" spans="1:9" ht="12.75" customHeight="1" x14ac:dyDescent="0.2">
      <c r="A22" s="224" t="s">
        <v>184</v>
      </c>
      <c r="B22" s="224"/>
      <c r="C22" s="224"/>
      <c r="D22" s="224"/>
      <c r="E22" s="224"/>
      <c r="F22" s="224"/>
      <c r="G22" s="122">
        <v>15</v>
      </c>
      <c r="H22" s="123">
        <v>-18125120</v>
      </c>
      <c r="I22" s="123">
        <v>-199255063</v>
      </c>
    </row>
    <row r="23" spans="1:9" ht="12.75" customHeight="1" x14ac:dyDescent="0.2">
      <c r="A23" s="224" t="s">
        <v>185</v>
      </c>
      <c r="B23" s="224"/>
      <c r="C23" s="224"/>
      <c r="D23" s="224"/>
      <c r="E23" s="224"/>
      <c r="F23" s="224"/>
      <c r="G23" s="122">
        <v>16</v>
      </c>
      <c r="H23" s="123">
        <v>0</v>
      </c>
      <c r="I23" s="123">
        <v>0</v>
      </c>
    </row>
    <row r="24" spans="1:9" ht="12.75" customHeight="1" x14ac:dyDescent="0.2">
      <c r="A24" s="241" t="s">
        <v>186</v>
      </c>
      <c r="B24" s="241"/>
      <c r="C24" s="241"/>
      <c r="D24" s="241"/>
      <c r="E24" s="241"/>
      <c r="F24" s="241"/>
      <c r="G24" s="124">
        <v>17</v>
      </c>
      <c r="H24" s="125">
        <f>H18+H19</f>
        <v>207071194</v>
      </c>
      <c r="I24" s="125">
        <f>I18+I19</f>
        <v>142356413</v>
      </c>
    </row>
    <row r="25" spans="1:9" ht="12.75" customHeight="1" x14ac:dyDescent="0.2">
      <c r="A25" s="189" t="s">
        <v>187</v>
      </c>
      <c r="B25" s="189"/>
      <c r="C25" s="189"/>
      <c r="D25" s="189"/>
      <c r="E25" s="189"/>
      <c r="F25" s="189"/>
      <c r="G25" s="122">
        <v>18</v>
      </c>
      <c r="H25" s="123">
        <v>-3328350</v>
      </c>
      <c r="I25" s="123">
        <v>-1157134</v>
      </c>
    </row>
    <row r="26" spans="1:9" ht="12.75" customHeight="1" x14ac:dyDescent="0.2">
      <c r="A26" s="189" t="s">
        <v>188</v>
      </c>
      <c r="B26" s="189"/>
      <c r="C26" s="189"/>
      <c r="D26" s="189"/>
      <c r="E26" s="189"/>
      <c r="F26" s="189"/>
      <c r="G26" s="122">
        <v>19</v>
      </c>
      <c r="H26" s="123">
        <v>-19286516</v>
      </c>
      <c r="I26" s="123">
        <v>-24889524</v>
      </c>
    </row>
    <row r="27" spans="1:9" ht="25.9" customHeight="1" x14ac:dyDescent="0.2">
      <c r="A27" s="242" t="s">
        <v>189</v>
      </c>
      <c r="B27" s="242"/>
      <c r="C27" s="242"/>
      <c r="D27" s="242"/>
      <c r="E27" s="242"/>
      <c r="F27" s="242"/>
      <c r="G27" s="124">
        <v>20</v>
      </c>
      <c r="H27" s="125">
        <f>H24+H25+H26</f>
        <v>184456328</v>
      </c>
      <c r="I27" s="125">
        <f>I24+I25+I26</f>
        <v>116309755</v>
      </c>
    </row>
    <row r="28" spans="1:9" x14ac:dyDescent="0.2">
      <c r="A28" s="243" t="s">
        <v>190</v>
      </c>
      <c r="B28" s="243"/>
      <c r="C28" s="243"/>
      <c r="D28" s="243"/>
      <c r="E28" s="243"/>
      <c r="F28" s="243"/>
      <c r="G28" s="243"/>
      <c r="H28" s="243"/>
      <c r="I28" s="243"/>
    </row>
    <row r="29" spans="1:9" ht="30.6" customHeight="1" x14ac:dyDescent="0.2">
      <c r="A29" s="189" t="s">
        <v>191</v>
      </c>
      <c r="B29" s="189"/>
      <c r="C29" s="189"/>
      <c r="D29" s="189"/>
      <c r="E29" s="189"/>
      <c r="F29" s="189"/>
      <c r="G29" s="122">
        <v>21</v>
      </c>
      <c r="H29" s="126">
        <v>287190</v>
      </c>
      <c r="I29" s="126">
        <v>752770</v>
      </c>
    </row>
    <row r="30" spans="1:9" ht="12.75" customHeight="1" x14ac:dyDescent="0.2">
      <c r="A30" s="189" t="s">
        <v>192</v>
      </c>
      <c r="B30" s="189"/>
      <c r="C30" s="189"/>
      <c r="D30" s="189"/>
      <c r="E30" s="189"/>
      <c r="F30" s="189"/>
      <c r="G30" s="122">
        <v>22</v>
      </c>
      <c r="H30" s="126">
        <v>0</v>
      </c>
      <c r="I30" s="126">
        <v>0</v>
      </c>
    </row>
    <row r="31" spans="1:9" ht="12.75" customHeight="1" x14ac:dyDescent="0.2">
      <c r="A31" s="189" t="s">
        <v>193</v>
      </c>
      <c r="B31" s="189"/>
      <c r="C31" s="189"/>
      <c r="D31" s="189"/>
      <c r="E31" s="189"/>
      <c r="F31" s="189"/>
      <c r="G31" s="122">
        <v>23</v>
      </c>
      <c r="H31" s="126">
        <v>1294266</v>
      </c>
      <c r="I31" s="126">
        <v>195700</v>
      </c>
    </row>
    <row r="32" spans="1:9" ht="12.75" customHeight="1" x14ac:dyDescent="0.2">
      <c r="A32" s="189" t="s">
        <v>194</v>
      </c>
      <c r="B32" s="189"/>
      <c r="C32" s="189"/>
      <c r="D32" s="189"/>
      <c r="E32" s="189"/>
      <c r="F32" s="189"/>
      <c r="G32" s="122">
        <v>24</v>
      </c>
      <c r="H32" s="126">
        <v>22421128</v>
      </c>
      <c r="I32" s="126">
        <v>60082654</v>
      </c>
    </row>
    <row r="33" spans="1:9" ht="12.75" customHeight="1" x14ac:dyDescent="0.2">
      <c r="A33" s="189" t="s">
        <v>195</v>
      </c>
      <c r="B33" s="189"/>
      <c r="C33" s="189"/>
      <c r="D33" s="189"/>
      <c r="E33" s="189"/>
      <c r="F33" s="189"/>
      <c r="G33" s="122">
        <v>25</v>
      </c>
      <c r="H33" s="126">
        <v>1077480</v>
      </c>
      <c r="I33" s="126">
        <v>832130</v>
      </c>
    </row>
    <row r="34" spans="1:9" ht="12.75" customHeight="1" x14ac:dyDescent="0.2">
      <c r="A34" s="189" t="s">
        <v>196</v>
      </c>
      <c r="B34" s="189"/>
      <c r="C34" s="189"/>
      <c r="D34" s="189"/>
      <c r="E34" s="189"/>
      <c r="F34" s="189"/>
      <c r="G34" s="122">
        <v>26</v>
      </c>
      <c r="H34" s="126">
        <v>0</v>
      </c>
      <c r="I34" s="126">
        <v>0</v>
      </c>
    </row>
    <row r="35" spans="1:9" ht="26.45" customHeight="1" x14ac:dyDescent="0.2">
      <c r="A35" s="241" t="s">
        <v>197</v>
      </c>
      <c r="B35" s="241"/>
      <c r="C35" s="241"/>
      <c r="D35" s="241"/>
      <c r="E35" s="241"/>
      <c r="F35" s="241"/>
      <c r="G35" s="124">
        <v>27</v>
      </c>
      <c r="H35" s="127">
        <f>H29+H30+H31+H32+H33+H34</f>
        <v>25080064</v>
      </c>
      <c r="I35" s="127">
        <f>I29+I30+I31+I32+I33+I34</f>
        <v>61863254</v>
      </c>
    </row>
    <row r="36" spans="1:9" ht="22.9" customHeight="1" x14ac:dyDescent="0.2">
      <c r="A36" s="189" t="s">
        <v>198</v>
      </c>
      <c r="B36" s="189"/>
      <c r="C36" s="189"/>
      <c r="D36" s="189"/>
      <c r="E36" s="189"/>
      <c r="F36" s="189"/>
      <c r="G36" s="122">
        <v>28</v>
      </c>
      <c r="H36" s="126">
        <v>-59303361</v>
      </c>
      <c r="I36" s="126">
        <v>-225150737</v>
      </c>
    </row>
    <row r="37" spans="1:9" ht="12.75" customHeight="1" x14ac:dyDescent="0.2">
      <c r="A37" s="189" t="s">
        <v>199</v>
      </c>
      <c r="B37" s="189"/>
      <c r="C37" s="189"/>
      <c r="D37" s="189"/>
      <c r="E37" s="189"/>
      <c r="F37" s="189"/>
      <c r="G37" s="122">
        <v>29</v>
      </c>
      <c r="H37" s="126">
        <v>0</v>
      </c>
      <c r="I37" s="126">
        <v>0</v>
      </c>
    </row>
    <row r="38" spans="1:9" ht="12.75" customHeight="1" x14ac:dyDescent="0.2">
      <c r="A38" s="189" t="s">
        <v>200</v>
      </c>
      <c r="B38" s="189"/>
      <c r="C38" s="189"/>
      <c r="D38" s="189"/>
      <c r="E38" s="189"/>
      <c r="F38" s="189"/>
      <c r="G38" s="122">
        <v>30</v>
      </c>
      <c r="H38" s="126">
        <v>0</v>
      </c>
      <c r="I38" s="126">
        <v>-45078161</v>
      </c>
    </row>
    <row r="39" spans="1:9" ht="12.75" customHeight="1" x14ac:dyDescent="0.2">
      <c r="A39" s="189" t="s">
        <v>201</v>
      </c>
      <c r="B39" s="189"/>
      <c r="C39" s="189"/>
      <c r="D39" s="189"/>
      <c r="E39" s="189"/>
      <c r="F39" s="189"/>
      <c r="G39" s="122">
        <v>31</v>
      </c>
      <c r="H39" s="126">
        <v>-1725521</v>
      </c>
      <c r="I39" s="126">
        <v>-2138316</v>
      </c>
    </row>
    <row r="40" spans="1:9" ht="12.75" customHeight="1" x14ac:dyDescent="0.2">
      <c r="A40" s="189" t="s">
        <v>202</v>
      </c>
      <c r="B40" s="189"/>
      <c r="C40" s="189"/>
      <c r="D40" s="189"/>
      <c r="E40" s="189"/>
      <c r="F40" s="189"/>
      <c r="G40" s="122">
        <v>32</v>
      </c>
      <c r="H40" s="126">
        <v>0</v>
      </c>
      <c r="I40" s="126">
        <v>0</v>
      </c>
    </row>
    <row r="41" spans="1:9" ht="24" customHeight="1" x14ac:dyDescent="0.2">
      <c r="A41" s="241" t="s">
        <v>203</v>
      </c>
      <c r="B41" s="241"/>
      <c r="C41" s="241"/>
      <c r="D41" s="241"/>
      <c r="E41" s="241"/>
      <c r="F41" s="241"/>
      <c r="G41" s="124">
        <v>33</v>
      </c>
      <c r="H41" s="127">
        <f>H36+H37+H38+H39+H40</f>
        <v>-61028882</v>
      </c>
      <c r="I41" s="127">
        <f>I36+I37+I38+I39+I40</f>
        <v>-272367214</v>
      </c>
    </row>
    <row r="42" spans="1:9" ht="29.45" customHeight="1" x14ac:dyDescent="0.2">
      <c r="A42" s="242" t="s">
        <v>204</v>
      </c>
      <c r="B42" s="242"/>
      <c r="C42" s="242"/>
      <c r="D42" s="242"/>
      <c r="E42" s="242"/>
      <c r="F42" s="242"/>
      <c r="G42" s="124">
        <v>34</v>
      </c>
      <c r="H42" s="127">
        <f>H35+H41</f>
        <v>-35948818</v>
      </c>
      <c r="I42" s="127">
        <f>I35+I41</f>
        <v>-210503960</v>
      </c>
    </row>
    <row r="43" spans="1:9" x14ac:dyDescent="0.2">
      <c r="A43" s="243" t="s">
        <v>205</v>
      </c>
      <c r="B43" s="243"/>
      <c r="C43" s="243"/>
      <c r="D43" s="243"/>
      <c r="E43" s="243"/>
      <c r="F43" s="243"/>
      <c r="G43" s="243"/>
      <c r="H43" s="243"/>
      <c r="I43" s="243"/>
    </row>
    <row r="44" spans="1:9" ht="12.75" customHeight="1" x14ac:dyDescent="0.2">
      <c r="A44" s="189" t="s">
        <v>206</v>
      </c>
      <c r="B44" s="189"/>
      <c r="C44" s="189"/>
      <c r="D44" s="189"/>
      <c r="E44" s="189"/>
      <c r="F44" s="189"/>
      <c r="G44" s="122">
        <v>35</v>
      </c>
      <c r="H44" s="126">
        <v>0</v>
      </c>
      <c r="I44" s="126">
        <v>0</v>
      </c>
    </row>
    <row r="45" spans="1:9" ht="25.15" customHeight="1" x14ac:dyDescent="0.2">
      <c r="A45" s="189" t="s">
        <v>207</v>
      </c>
      <c r="B45" s="189"/>
      <c r="C45" s="189"/>
      <c r="D45" s="189"/>
      <c r="E45" s="189"/>
      <c r="F45" s="189"/>
      <c r="G45" s="122">
        <v>36</v>
      </c>
      <c r="H45" s="126">
        <v>0</v>
      </c>
      <c r="I45" s="126">
        <v>0</v>
      </c>
    </row>
    <row r="46" spans="1:9" ht="12.75" customHeight="1" x14ac:dyDescent="0.2">
      <c r="A46" s="189" t="s">
        <v>208</v>
      </c>
      <c r="B46" s="189"/>
      <c r="C46" s="189"/>
      <c r="D46" s="189"/>
      <c r="E46" s="189"/>
      <c r="F46" s="189"/>
      <c r="G46" s="122">
        <v>37</v>
      </c>
      <c r="H46" s="126">
        <v>97121095</v>
      </c>
      <c r="I46" s="126">
        <v>439746010</v>
      </c>
    </row>
    <row r="47" spans="1:9" ht="12.75" customHeight="1" x14ac:dyDescent="0.2">
      <c r="A47" s="189" t="s">
        <v>209</v>
      </c>
      <c r="B47" s="189"/>
      <c r="C47" s="189"/>
      <c r="D47" s="189"/>
      <c r="E47" s="189"/>
      <c r="F47" s="189"/>
      <c r="G47" s="122">
        <v>38</v>
      </c>
      <c r="H47" s="126">
        <v>7982720</v>
      </c>
      <c r="I47" s="126">
        <v>10442214</v>
      </c>
    </row>
    <row r="48" spans="1:9" ht="22.15" customHeight="1" x14ac:dyDescent="0.2">
      <c r="A48" s="241" t="s">
        <v>210</v>
      </c>
      <c r="B48" s="241"/>
      <c r="C48" s="241"/>
      <c r="D48" s="241"/>
      <c r="E48" s="241"/>
      <c r="F48" s="241"/>
      <c r="G48" s="124">
        <v>39</v>
      </c>
      <c r="H48" s="127">
        <f>H44+H45+H46+H47</f>
        <v>105103815</v>
      </c>
      <c r="I48" s="127">
        <f>I44+I45+I46+I47</f>
        <v>450188224</v>
      </c>
    </row>
    <row r="49" spans="1:9" ht="24.6" customHeight="1" x14ac:dyDescent="0.2">
      <c r="A49" s="189" t="s">
        <v>307</v>
      </c>
      <c r="B49" s="189"/>
      <c r="C49" s="189"/>
      <c r="D49" s="189"/>
      <c r="E49" s="189"/>
      <c r="F49" s="189"/>
      <c r="G49" s="122">
        <v>40</v>
      </c>
      <c r="H49" s="126">
        <v>-141444155</v>
      </c>
      <c r="I49" s="126">
        <v>-196037605</v>
      </c>
    </row>
    <row r="50" spans="1:9" ht="12.75" customHeight="1" x14ac:dyDescent="0.2">
      <c r="A50" s="189" t="s">
        <v>211</v>
      </c>
      <c r="B50" s="189"/>
      <c r="C50" s="189"/>
      <c r="D50" s="189"/>
      <c r="E50" s="189"/>
      <c r="F50" s="189"/>
      <c r="G50" s="122">
        <v>41</v>
      </c>
      <c r="H50" s="126">
        <v>-63195522</v>
      </c>
      <c r="I50" s="126">
        <v>-91250514</v>
      </c>
    </row>
    <row r="51" spans="1:9" ht="12.75" customHeight="1" x14ac:dyDescent="0.2">
      <c r="A51" s="189" t="s">
        <v>212</v>
      </c>
      <c r="B51" s="189"/>
      <c r="C51" s="189"/>
      <c r="D51" s="189"/>
      <c r="E51" s="189"/>
      <c r="F51" s="189"/>
      <c r="G51" s="122">
        <v>42</v>
      </c>
      <c r="H51" s="126">
        <v>0</v>
      </c>
      <c r="I51" s="126">
        <v>0</v>
      </c>
    </row>
    <row r="52" spans="1:9" ht="22.9" customHeight="1" x14ac:dyDescent="0.2">
      <c r="A52" s="189" t="s">
        <v>213</v>
      </c>
      <c r="B52" s="189"/>
      <c r="C52" s="189"/>
      <c r="D52" s="189"/>
      <c r="E52" s="189"/>
      <c r="F52" s="189"/>
      <c r="G52" s="122">
        <v>43</v>
      </c>
      <c r="H52" s="126">
        <v>0</v>
      </c>
      <c r="I52" s="126">
        <v>-17583964</v>
      </c>
    </row>
    <row r="53" spans="1:9" ht="12.75" customHeight="1" x14ac:dyDescent="0.2">
      <c r="A53" s="189" t="s">
        <v>214</v>
      </c>
      <c r="B53" s="189"/>
      <c r="C53" s="189"/>
      <c r="D53" s="189"/>
      <c r="E53" s="189"/>
      <c r="F53" s="189"/>
      <c r="G53" s="122">
        <v>44</v>
      </c>
      <c r="H53" s="126">
        <v>-9514851</v>
      </c>
      <c r="I53" s="126">
        <v>-9828886</v>
      </c>
    </row>
    <row r="54" spans="1:9" ht="30.6" customHeight="1" x14ac:dyDescent="0.2">
      <c r="A54" s="241" t="s">
        <v>215</v>
      </c>
      <c r="B54" s="241"/>
      <c r="C54" s="241"/>
      <c r="D54" s="241"/>
      <c r="E54" s="241"/>
      <c r="F54" s="241"/>
      <c r="G54" s="124">
        <v>45</v>
      </c>
      <c r="H54" s="127">
        <f>H49+H50+H51+H52+H53</f>
        <v>-214154528</v>
      </c>
      <c r="I54" s="127">
        <f>I49+I50+I51+I52+I53</f>
        <v>-314700969</v>
      </c>
    </row>
    <row r="55" spans="1:9" ht="29.45" customHeight="1" x14ac:dyDescent="0.2">
      <c r="A55" s="242" t="s">
        <v>216</v>
      </c>
      <c r="B55" s="242"/>
      <c r="C55" s="242"/>
      <c r="D55" s="242"/>
      <c r="E55" s="242"/>
      <c r="F55" s="242"/>
      <c r="G55" s="124">
        <v>46</v>
      </c>
      <c r="H55" s="127">
        <f>H48+H54</f>
        <v>-109050713</v>
      </c>
      <c r="I55" s="127">
        <f>I48+I54</f>
        <v>135487255</v>
      </c>
    </row>
    <row r="56" spans="1:9" x14ac:dyDescent="0.2">
      <c r="A56" s="189" t="s">
        <v>217</v>
      </c>
      <c r="B56" s="189"/>
      <c r="C56" s="189"/>
      <c r="D56" s="189"/>
      <c r="E56" s="189"/>
      <c r="F56" s="189"/>
      <c r="G56" s="122">
        <v>47</v>
      </c>
      <c r="H56" s="126">
        <v>0</v>
      </c>
      <c r="I56" s="126">
        <v>0</v>
      </c>
    </row>
    <row r="57" spans="1:9" ht="26.45" customHeight="1" x14ac:dyDescent="0.2">
      <c r="A57" s="242" t="s">
        <v>218</v>
      </c>
      <c r="B57" s="242"/>
      <c r="C57" s="242"/>
      <c r="D57" s="242"/>
      <c r="E57" s="242"/>
      <c r="F57" s="242"/>
      <c r="G57" s="124">
        <v>48</v>
      </c>
      <c r="H57" s="127">
        <f>H27+H42+H55+H56</f>
        <v>39456797</v>
      </c>
      <c r="I57" s="127">
        <f>I27+I42+I55+I56</f>
        <v>41293050</v>
      </c>
    </row>
    <row r="58" spans="1:9" x14ac:dyDescent="0.2">
      <c r="A58" s="244" t="s">
        <v>219</v>
      </c>
      <c r="B58" s="244"/>
      <c r="C58" s="244"/>
      <c r="D58" s="244"/>
      <c r="E58" s="244"/>
      <c r="F58" s="244"/>
      <c r="G58" s="122">
        <v>49</v>
      </c>
      <c r="H58" s="126">
        <v>2281711</v>
      </c>
      <c r="I58" s="126">
        <v>2500472</v>
      </c>
    </row>
    <row r="59" spans="1:9" ht="31.15" customHeight="1" x14ac:dyDescent="0.2">
      <c r="A59" s="242" t="s">
        <v>220</v>
      </c>
      <c r="B59" s="242"/>
      <c r="C59" s="242"/>
      <c r="D59" s="242"/>
      <c r="E59" s="242"/>
      <c r="F59" s="242"/>
      <c r="G59" s="124">
        <v>50</v>
      </c>
      <c r="H59" s="127">
        <f>H57+H58</f>
        <v>41738508</v>
      </c>
      <c r="I59" s="127">
        <f>I57+I58</f>
        <v>43793522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221</v>
      </c>
      <c r="B1" s="247"/>
      <c r="C1" s="247"/>
      <c r="D1" s="247"/>
      <c r="E1" s="247"/>
      <c r="F1" s="247"/>
      <c r="G1" s="247"/>
      <c r="H1" s="247"/>
      <c r="I1" s="247"/>
    </row>
    <row r="2" spans="1:9" ht="12.75" customHeight="1" x14ac:dyDescent="0.2">
      <c r="A2" s="248" t="s">
        <v>469</v>
      </c>
      <c r="B2" s="199"/>
      <c r="C2" s="199"/>
      <c r="D2" s="199"/>
      <c r="E2" s="199"/>
      <c r="F2" s="199"/>
      <c r="G2" s="199"/>
      <c r="H2" s="199"/>
      <c r="I2" s="199"/>
    </row>
    <row r="3" spans="1:9" x14ac:dyDescent="0.2">
      <c r="A3" s="256" t="s">
        <v>283</v>
      </c>
      <c r="B3" s="257"/>
      <c r="C3" s="257"/>
      <c r="D3" s="257"/>
      <c r="E3" s="257"/>
      <c r="F3" s="257"/>
      <c r="G3" s="257"/>
      <c r="H3" s="257"/>
      <c r="I3" s="257"/>
    </row>
    <row r="4" spans="1:9" x14ac:dyDescent="0.2">
      <c r="A4" s="249" t="s">
        <v>332</v>
      </c>
      <c r="B4" s="203"/>
      <c r="C4" s="203"/>
      <c r="D4" s="203"/>
      <c r="E4" s="203"/>
      <c r="F4" s="203"/>
      <c r="G4" s="203"/>
      <c r="H4" s="203"/>
      <c r="I4" s="204"/>
    </row>
    <row r="5" spans="1:9" ht="24" thickBot="1" x14ac:dyDescent="0.25">
      <c r="A5" s="271" t="s">
        <v>2</v>
      </c>
      <c r="B5" s="272"/>
      <c r="C5" s="272"/>
      <c r="D5" s="272"/>
      <c r="E5" s="272"/>
      <c r="F5" s="273"/>
      <c r="G5" s="18" t="s">
        <v>103</v>
      </c>
      <c r="H5" s="26" t="s">
        <v>303</v>
      </c>
      <c r="I5" s="26" t="s">
        <v>280</v>
      </c>
    </row>
    <row r="6" spans="1:9" x14ac:dyDescent="0.2">
      <c r="A6" s="262">
        <v>1</v>
      </c>
      <c r="B6" s="263"/>
      <c r="C6" s="263"/>
      <c r="D6" s="263"/>
      <c r="E6" s="263"/>
      <c r="F6" s="264"/>
      <c r="G6" s="19">
        <v>2</v>
      </c>
      <c r="H6" s="27" t="s">
        <v>168</v>
      </c>
      <c r="I6" s="27" t="s">
        <v>169</v>
      </c>
    </row>
    <row r="7" spans="1:9" x14ac:dyDescent="0.2">
      <c r="A7" s="267" t="s">
        <v>170</v>
      </c>
      <c r="B7" s="268"/>
      <c r="C7" s="268"/>
      <c r="D7" s="268"/>
      <c r="E7" s="268"/>
      <c r="F7" s="268"/>
      <c r="G7" s="268"/>
      <c r="H7" s="268"/>
      <c r="I7" s="269"/>
    </row>
    <row r="8" spans="1:9" x14ac:dyDescent="0.2">
      <c r="A8" s="270" t="s">
        <v>222</v>
      </c>
      <c r="B8" s="270"/>
      <c r="C8" s="270"/>
      <c r="D8" s="270"/>
      <c r="E8" s="270"/>
      <c r="F8" s="270"/>
      <c r="G8" s="20">
        <v>1</v>
      </c>
      <c r="H8" s="29">
        <v>0</v>
      </c>
      <c r="I8" s="29">
        <v>0</v>
      </c>
    </row>
    <row r="9" spans="1:9" x14ac:dyDescent="0.2">
      <c r="A9" s="254" t="s">
        <v>223</v>
      </c>
      <c r="B9" s="254"/>
      <c r="C9" s="254"/>
      <c r="D9" s="254"/>
      <c r="E9" s="254"/>
      <c r="F9" s="254"/>
      <c r="G9" s="21">
        <v>2</v>
      </c>
      <c r="H9" s="30">
        <v>0</v>
      </c>
      <c r="I9" s="30">
        <v>0</v>
      </c>
    </row>
    <row r="10" spans="1:9" x14ac:dyDescent="0.2">
      <c r="A10" s="254" t="s">
        <v>224</v>
      </c>
      <c r="B10" s="254"/>
      <c r="C10" s="254"/>
      <c r="D10" s="254"/>
      <c r="E10" s="254"/>
      <c r="F10" s="254"/>
      <c r="G10" s="21">
        <v>3</v>
      </c>
      <c r="H10" s="30">
        <v>0</v>
      </c>
      <c r="I10" s="30">
        <v>0</v>
      </c>
    </row>
    <row r="11" spans="1:9" x14ac:dyDescent="0.2">
      <c r="A11" s="254" t="s">
        <v>225</v>
      </c>
      <c r="B11" s="254"/>
      <c r="C11" s="254"/>
      <c r="D11" s="254"/>
      <c r="E11" s="254"/>
      <c r="F11" s="254"/>
      <c r="G11" s="21">
        <v>4</v>
      </c>
      <c r="H11" s="30">
        <v>0</v>
      </c>
      <c r="I11" s="30">
        <v>0</v>
      </c>
    </row>
    <row r="12" spans="1:9" x14ac:dyDescent="0.2">
      <c r="A12" s="254" t="s">
        <v>398</v>
      </c>
      <c r="B12" s="254"/>
      <c r="C12" s="254"/>
      <c r="D12" s="254"/>
      <c r="E12" s="254"/>
      <c r="F12" s="254"/>
      <c r="G12" s="21">
        <v>5</v>
      </c>
      <c r="H12" s="30">
        <v>0</v>
      </c>
      <c r="I12" s="30">
        <v>0</v>
      </c>
    </row>
    <row r="13" spans="1:9" x14ac:dyDescent="0.2">
      <c r="A13" s="255" t="s">
        <v>399</v>
      </c>
      <c r="B13" s="255"/>
      <c r="C13" s="255"/>
      <c r="D13" s="255"/>
      <c r="E13" s="255"/>
      <c r="F13" s="255"/>
      <c r="G13" s="112">
        <v>6</v>
      </c>
      <c r="H13" s="115">
        <f>SUM(H8:H12)</f>
        <v>0</v>
      </c>
      <c r="I13" s="115">
        <f>SUM(I8:I12)</f>
        <v>0</v>
      </c>
    </row>
    <row r="14" spans="1:9" ht="12.75" customHeight="1" x14ac:dyDescent="0.2">
      <c r="A14" s="254" t="s">
        <v>400</v>
      </c>
      <c r="B14" s="254"/>
      <c r="C14" s="254"/>
      <c r="D14" s="254"/>
      <c r="E14" s="254"/>
      <c r="F14" s="254"/>
      <c r="G14" s="21">
        <v>7</v>
      </c>
      <c r="H14" s="30">
        <v>0</v>
      </c>
      <c r="I14" s="30">
        <v>0</v>
      </c>
    </row>
    <row r="15" spans="1:9" ht="12.75" customHeight="1" x14ac:dyDescent="0.2">
      <c r="A15" s="254" t="s">
        <v>401</v>
      </c>
      <c r="B15" s="254"/>
      <c r="C15" s="254"/>
      <c r="D15" s="254"/>
      <c r="E15" s="254"/>
      <c r="F15" s="254"/>
      <c r="G15" s="21">
        <v>8</v>
      </c>
      <c r="H15" s="30">
        <v>0</v>
      </c>
      <c r="I15" s="30">
        <v>0</v>
      </c>
    </row>
    <row r="16" spans="1:9" ht="12.75" customHeight="1" x14ac:dyDescent="0.2">
      <c r="A16" s="254" t="s">
        <v>402</v>
      </c>
      <c r="B16" s="254"/>
      <c r="C16" s="254"/>
      <c r="D16" s="254"/>
      <c r="E16" s="254"/>
      <c r="F16" s="254"/>
      <c r="G16" s="21">
        <v>9</v>
      </c>
      <c r="H16" s="30">
        <v>0</v>
      </c>
      <c r="I16" s="30">
        <v>0</v>
      </c>
    </row>
    <row r="17" spans="1:9" ht="12.75" customHeight="1" x14ac:dyDescent="0.2">
      <c r="A17" s="254" t="s">
        <v>403</v>
      </c>
      <c r="B17" s="254"/>
      <c r="C17" s="254"/>
      <c r="D17" s="254"/>
      <c r="E17" s="254"/>
      <c r="F17" s="254"/>
      <c r="G17" s="21">
        <v>10</v>
      </c>
      <c r="H17" s="30">
        <v>0</v>
      </c>
      <c r="I17" s="30">
        <v>0</v>
      </c>
    </row>
    <row r="18" spans="1:9" ht="12.75" customHeight="1" x14ac:dyDescent="0.2">
      <c r="A18" s="254" t="s">
        <v>404</v>
      </c>
      <c r="B18" s="254"/>
      <c r="C18" s="254"/>
      <c r="D18" s="254"/>
      <c r="E18" s="254"/>
      <c r="F18" s="254"/>
      <c r="G18" s="21">
        <v>11</v>
      </c>
      <c r="H18" s="30">
        <v>0</v>
      </c>
      <c r="I18" s="30">
        <v>0</v>
      </c>
    </row>
    <row r="19" spans="1:9" ht="12.75" customHeight="1" x14ac:dyDescent="0.2">
      <c r="A19" s="254" t="s">
        <v>405</v>
      </c>
      <c r="B19" s="254"/>
      <c r="C19" s="254"/>
      <c r="D19" s="254"/>
      <c r="E19" s="254"/>
      <c r="F19" s="254"/>
      <c r="G19" s="21">
        <v>12</v>
      </c>
      <c r="H19" s="30">
        <v>0</v>
      </c>
      <c r="I19" s="30">
        <v>0</v>
      </c>
    </row>
    <row r="20" spans="1:9" ht="26.25" customHeight="1" x14ac:dyDescent="0.2">
      <c r="A20" s="255" t="s">
        <v>406</v>
      </c>
      <c r="B20" s="255"/>
      <c r="C20" s="255"/>
      <c r="D20" s="255"/>
      <c r="E20" s="255"/>
      <c r="F20" s="255"/>
      <c r="G20" s="112">
        <v>13</v>
      </c>
      <c r="H20" s="115">
        <f>SUM(H14:H19)</f>
        <v>0</v>
      </c>
      <c r="I20" s="115">
        <f>SUM(I14:I19)</f>
        <v>0</v>
      </c>
    </row>
    <row r="21" spans="1:9" ht="27.6" customHeight="1" x14ac:dyDescent="0.2">
      <c r="A21" s="266" t="s">
        <v>407</v>
      </c>
      <c r="B21" s="266"/>
      <c r="C21" s="266"/>
      <c r="D21" s="266"/>
      <c r="E21" s="266"/>
      <c r="F21" s="266"/>
      <c r="G21" s="113">
        <v>14</v>
      </c>
      <c r="H21" s="31">
        <f>H13+H20</f>
        <v>0</v>
      </c>
      <c r="I21" s="31">
        <f>I13+I20</f>
        <v>0</v>
      </c>
    </row>
    <row r="22" spans="1:9" x14ac:dyDescent="0.2">
      <c r="A22" s="267" t="s">
        <v>190</v>
      </c>
      <c r="B22" s="268"/>
      <c r="C22" s="268"/>
      <c r="D22" s="268"/>
      <c r="E22" s="268"/>
      <c r="F22" s="268"/>
      <c r="G22" s="268"/>
      <c r="H22" s="268"/>
      <c r="I22" s="269"/>
    </row>
    <row r="23" spans="1:9" ht="26.45" customHeight="1" x14ac:dyDescent="0.2">
      <c r="A23" s="270" t="s">
        <v>226</v>
      </c>
      <c r="B23" s="270"/>
      <c r="C23" s="270"/>
      <c r="D23" s="270"/>
      <c r="E23" s="270"/>
      <c r="F23" s="270"/>
      <c r="G23" s="20">
        <v>15</v>
      </c>
      <c r="H23" s="29">
        <v>0</v>
      </c>
      <c r="I23" s="29">
        <v>0</v>
      </c>
    </row>
    <row r="24" spans="1:9" ht="12.75" customHeight="1" x14ac:dyDescent="0.2">
      <c r="A24" s="254" t="s">
        <v>227</v>
      </c>
      <c r="B24" s="254"/>
      <c r="C24" s="254"/>
      <c r="D24" s="254"/>
      <c r="E24" s="254"/>
      <c r="F24" s="254"/>
      <c r="G24" s="20">
        <v>16</v>
      </c>
      <c r="H24" s="30">
        <v>0</v>
      </c>
      <c r="I24" s="30">
        <v>0</v>
      </c>
    </row>
    <row r="25" spans="1:9" ht="12.75" customHeight="1" x14ac:dyDescent="0.2">
      <c r="A25" s="254" t="s">
        <v>228</v>
      </c>
      <c r="B25" s="254"/>
      <c r="C25" s="254"/>
      <c r="D25" s="254"/>
      <c r="E25" s="254"/>
      <c r="F25" s="254"/>
      <c r="G25" s="20">
        <v>17</v>
      </c>
      <c r="H25" s="30">
        <v>0</v>
      </c>
      <c r="I25" s="30">
        <v>0</v>
      </c>
    </row>
    <row r="26" spans="1:9" ht="12.75" customHeight="1" x14ac:dyDescent="0.2">
      <c r="A26" s="254" t="s">
        <v>229</v>
      </c>
      <c r="B26" s="254"/>
      <c r="C26" s="254"/>
      <c r="D26" s="254"/>
      <c r="E26" s="254"/>
      <c r="F26" s="254"/>
      <c r="G26" s="20">
        <v>18</v>
      </c>
      <c r="H26" s="30">
        <v>0</v>
      </c>
      <c r="I26" s="30">
        <v>0</v>
      </c>
    </row>
    <row r="27" spans="1:9" ht="12.75" customHeight="1" x14ac:dyDescent="0.2">
      <c r="A27" s="254" t="s">
        <v>230</v>
      </c>
      <c r="B27" s="254"/>
      <c r="C27" s="254"/>
      <c r="D27" s="254"/>
      <c r="E27" s="254"/>
      <c r="F27" s="254"/>
      <c r="G27" s="20">
        <v>19</v>
      </c>
      <c r="H27" s="30">
        <v>0</v>
      </c>
      <c r="I27" s="30">
        <v>0</v>
      </c>
    </row>
    <row r="28" spans="1:9" ht="12.75" customHeight="1" x14ac:dyDescent="0.2">
      <c r="A28" s="254" t="s">
        <v>231</v>
      </c>
      <c r="B28" s="254"/>
      <c r="C28" s="254"/>
      <c r="D28" s="254"/>
      <c r="E28" s="254"/>
      <c r="F28" s="254"/>
      <c r="G28" s="20">
        <v>20</v>
      </c>
      <c r="H28" s="30">
        <v>0</v>
      </c>
      <c r="I28" s="30">
        <v>0</v>
      </c>
    </row>
    <row r="29" spans="1:9" ht="24" customHeight="1" x14ac:dyDescent="0.2">
      <c r="A29" s="260" t="s">
        <v>408</v>
      </c>
      <c r="B29" s="260"/>
      <c r="C29" s="260"/>
      <c r="D29" s="260"/>
      <c r="E29" s="260"/>
      <c r="F29" s="260"/>
      <c r="G29" s="112">
        <v>21</v>
      </c>
      <c r="H29" s="116">
        <f>SUM(H23:H28)</f>
        <v>0</v>
      </c>
      <c r="I29" s="116">
        <f>SUM(I23:I28)</f>
        <v>0</v>
      </c>
    </row>
    <row r="30" spans="1:9" ht="27" customHeight="1" x14ac:dyDescent="0.2">
      <c r="A30" s="254" t="s">
        <v>232</v>
      </c>
      <c r="B30" s="254"/>
      <c r="C30" s="254"/>
      <c r="D30" s="254"/>
      <c r="E30" s="254"/>
      <c r="F30" s="254"/>
      <c r="G30" s="21">
        <v>22</v>
      </c>
      <c r="H30" s="30">
        <v>0</v>
      </c>
      <c r="I30" s="30">
        <v>0</v>
      </c>
    </row>
    <row r="31" spans="1:9" ht="12.75" customHeight="1" x14ac:dyDescent="0.2">
      <c r="A31" s="254" t="s">
        <v>233</v>
      </c>
      <c r="B31" s="254"/>
      <c r="C31" s="254"/>
      <c r="D31" s="254"/>
      <c r="E31" s="254"/>
      <c r="F31" s="254"/>
      <c r="G31" s="21">
        <v>23</v>
      </c>
      <c r="H31" s="30">
        <v>0</v>
      </c>
      <c r="I31" s="30">
        <v>0</v>
      </c>
    </row>
    <row r="32" spans="1:9" ht="12.75" customHeight="1" x14ac:dyDescent="0.2">
      <c r="A32" s="254" t="s">
        <v>409</v>
      </c>
      <c r="B32" s="254"/>
      <c r="C32" s="254"/>
      <c r="D32" s="254"/>
      <c r="E32" s="254"/>
      <c r="F32" s="254"/>
      <c r="G32" s="21">
        <v>24</v>
      </c>
      <c r="H32" s="30">
        <v>0</v>
      </c>
      <c r="I32" s="30">
        <v>0</v>
      </c>
    </row>
    <row r="33" spans="1:9" ht="12.75" customHeight="1" x14ac:dyDescent="0.2">
      <c r="A33" s="254" t="s">
        <v>234</v>
      </c>
      <c r="B33" s="254"/>
      <c r="C33" s="254"/>
      <c r="D33" s="254"/>
      <c r="E33" s="254"/>
      <c r="F33" s="254"/>
      <c r="G33" s="21">
        <v>25</v>
      </c>
      <c r="H33" s="30">
        <v>0</v>
      </c>
      <c r="I33" s="30">
        <v>0</v>
      </c>
    </row>
    <row r="34" spans="1:9" ht="12.75" customHeight="1" x14ac:dyDescent="0.2">
      <c r="A34" s="254" t="s">
        <v>235</v>
      </c>
      <c r="B34" s="254"/>
      <c r="C34" s="254"/>
      <c r="D34" s="254"/>
      <c r="E34" s="254"/>
      <c r="F34" s="254"/>
      <c r="G34" s="21">
        <v>26</v>
      </c>
      <c r="H34" s="30">
        <v>0</v>
      </c>
      <c r="I34" s="30">
        <v>0</v>
      </c>
    </row>
    <row r="35" spans="1:9" ht="25.9" customHeight="1" x14ac:dyDescent="0.2">
      <c r="A35" s="260" t="s">
        <v>410</v>
      </c>
      <c r="B35" s="260"/>
      <c r="C35" s="260"/>
      <c r="D35" s="260"/>
      <c r="E35" s="260"/>
      <c r="F35" s="260"/>
      <c r="G35" s="112">
        <v>27</v>
      </c>
      <c r="H35" s="116">
        <f>SUM(H30:H34)</f>
        <v>0</v>
      </c>
      <c r="I35" s="116">
        <f>SUM(I30:I34)</f>
        <v>0</v>
      </c>
    </row>
    <row r="36" spans="1:9" ht="28.15" customHeight="1" x14ac:dyDescent="0.2">
      <c r="A36" s="266" t="s">
        <v>411</v>
      </c>
      <c r="B36" s="266"/>
      <c r="C36" s="266"/>
      <c r="D36" s="266"/>
      <c r="E36" s="266"/>
      <c r="F36" s="266"/>
      <c r="G36" s="113">
        <v>28</v>
      </c>
      <c r="H36" s="117">
        <f>H29+H35</f>
        <v>0</v>
      </c>
      <c r="I36" s="117">
        <f>I29+I35</f>
        <v>0</v>
      </c>
    </row>
    <row r="37" spans="1:9" x14ac:dyDescent="0.2">
      <c r="A37" s="267" t="s">
        <v>205</v>
      </c>
      <c r="B37" s="268"/>
      <c r="C37" s="268"/>
      <c r="D37" s="268"/>
      <c r="E37" s="268"/>
      <c r="F37" s="268"/>
      <c r="G37" s="268">
        <v>0</v>
      </c>
      <c r="H37" s="268"/>
      <c r="I37" s="269"/>
    </row>
    <row r="38" spans="1:9" ht="12.75" customHeight="1" x14ac:dyDescent="0.2">
      <c r="A38" s="274" t="s">
        <v>236</v>
      </c>
      <c r="B38" s="274"/>
      <c r="C38" s="274"/>
      <c r="D38" s="274"/>
      <c r="E38" s="274"/>
      <c r="F38" s="274"/>
      <c r="G38" s="20">
        <v>29</v>
      </c>
      <c r="H38" s="29">
        <v>0</v>
      </c>
      <c r="I38" s="29">
        <v>0</v>
      </c>
    </row>
    <row r="39" spans="1:9" ht="25.15" customHeight="1" x14ac:dyDescent="0.2">
      <c r="A39" s="259" t="s">
        <v>237</v>
      </c>
      <c r="B39" s="259"/>
      <c r="C39" s="259"/>
      <c r="D39" s="259"/>
      <c r="E39" s="259"/>
      <c r="F39" s="259"/>
      <c r="G39" s="21">
        <v>30</v>
      </c>
      <c r="H39" s="30">
        <v>0</v>
      </c>
      <c r="I39" s="30">
        <v>0</v>
      </c>
    </row>
    <row r="40" spans="1:9" ht="12.75" customHeight="1" x14ac:dyDescent="0.2">
      <c r="A40" s="259" t="s">
        <v>238</v>
      </c>
      <c r="B40" s="259"/>
      <c r="C40" s="259"/>
      <c r="D40" s="259"/>
      <c r="E40" s="259"/>
      <c r="F40" s="259"/>
      <c r="G40" s="21">
        <v>31</v>
      </c>
      <c r="H40" s="30">
        <v>0</v>
      </c>
      <c r="I40" s="30">
        <v>0</v>
      </c>
    </row>
    <row r="41" spans="1:9" ht="12.75" customHeight="1" x14ac:dyDescent="0.2">
      <c r="A41" s="259" t="s">
        <v>239</v>
      </c>
      <c r="B41" s="259"/>
      <c r="C41" s="259"/>
      <c r="D41" s="259"/>
      <c r="E41" s="259"/>
      <c r="F41" s="259"/>
      <c r="G41" s="21">
        <v>32</v>
      </c>
      <c r="H41" s="30">
        <v>0</v>
      </c>
      <c r="I41" s="30">
        <v>0</v>
      </c>
    </row>
    <row r="42" spans="1:9" ht="25.9" customHeight="1" x14ac:dyDescent="0.2">
      <c r="A42" s="260" t="s">
        <v>412</v>
      </c>
      <c r="B42" s="260"/>
      <c r="C42" s="260"/>
      <c r="D42" s="260"/>
      <c r="E42" s="260"/>
      <c r="F42" s="260"/>
      <c r="G42" s="112">
        <v>33</v>
      </c>
      <c r="H42" s="116">
        <f>H41+H40+H39+H38</f>
        <v>0</v>
      </c>
      <c r="I42" s="116">
        <f>I41+I40+I39+I38</f>
        <v>0</v>
      </c>
    </row>
    <row r="43" spans="1:9" ht="24.6" customHeight="1" x14ac:dyDescent="0.2">
      <c r="A43" s="259" t="s">
        <v>240</v>
      </c>
      <c r="B43" s="259"/>
      <c r="C43" s="259"/>
      <c r="D43" s="259"/>
      <c r="E43" s="259"/>
      <c r="F43" s="259"/>
      <c r="G43" s="21">
        <v>34</v>
      </c>
      <c r="H43" s="30">
        <v>0</v>
      </c>
      <c r="I43" s="30">
        <v>0</v>
      </c>
    </row>
    <row r="44" spans="1:9" ht="12.75" customHeight="1" x14ac:dyDescent="0.2">
      <c r="A44" s="259" t="s">
        <v>241</v>
      </c>
      <c r="B44" s="259"/>
      <c r="C44" s="259"/>
      <c r="D44" s="259"/>
      <c r="E44" s="259"/>
      <c r="F44" s="259"/>
      <c r="G44" s="21">
        <v>35</v>
      </c>
      <c r="H44" s="30">
        <v>0</v>
      </c>
      <c r="I44" s="30">
        <v>0</v>
      </c>
    </row>
    <row r="45" spans="1:9" ht="12.75" customHeight="1" x14ac:dyDescent="0.2">
      <c r="A45" s="259" t="s">
        <v>242</v>
      </c>
      <c r="B45" s="259"/>
      <c r="C45" s="259"/>
      <c r="D45" s="259"/>
      <c r="E45" s="259"/>
      <c r="F45" s="259"/>
      <c r="G45" s="21">
        <v>36</v>
      </c>
      <c r="H45" s="30">
        <v>0</v>
      </c>
      <c r="I45" s="30">
        <v>0</v>
      </c>
    </row>
    <row r="46" spans="1:9" ht="21" customHeight="1" x14ac:dyDescent="0.2">
      <c r="A46" s="259" t="s">
        <v>243</v>
      </c>
      <c r="B46" s="259"/>
      <c r="C46" s="259"/>
      <c r="D46" s="259"/>
      <c r="E46" s="259"/>
      <c r="F46" s="259"/>
      <c r="G46" s="21">
        <v>37</v>
      </c>
      <c r="H46" s="30">
        <v>0</v>
      </c>
      <c r="I46" s="30">
        <v>0</v>
      </c>
    </row>
    <row r="47" spans="1:9" ht="12.75" customHeight="1" x14ac:dyDescent="0.2">
      <c r="A47" s="259" t="s">
        <v>244</v>
      </c>
      <c r="B47" s="259"/>
      <c r="C47" s="259"/>
      <c r="D47" s="259"/>
      <c r="E47" s="259"/>
      <c r="F47" s="259"/>
      <c r="G47" s="21">
        <v>38</v>
      </c>
      <c r="H47" s="30">
        <v>0</v>
      </c>
      <c r="I47" s="30">
        <v>0</v>
      </c>
    </row>
    <row r="48" spans="1:9" ht="22.9" customHeight="1" x14ac:dyDescent="0.2">
      <c r="A48" s="260" t="s">
        <v>413</v>
      </c>
      <c r="B48" s="260"/>
      <c r="C48" s="260"/>
      <c r="D48" s="260"/>
      <c r="E48" s="260"/>
      <c r="F48" s="260"/>
      <c r="G48" s="112">
        <v>39</v>
      </c>
      <c r="H48" s="116">
        <f>H47+H46+H45+H44+H43</f>
        <v>0</v>
      </c>
      <c r="I48" s="116">
        <f>I47+I46+I45+I44+I43</f>
        <v>0</v>
      </c>
    </row>
    <row r="49" spans="1:9" ht="25.9" customHeight="1" x14ac:dyDescent="0.2">
      <c r="A49" s="261" t="s">
        <v>448</v>
      </c>
      <c r="B49" s="261"/>
      <c r="C49" s="261"/>
      <c r="D49" s="261"/>
      <c r="E49" s="261"/>
      <c r="F49" s="261"/>
      <c r="G49" s="112">
        <v>40</v>
      </c>
      <c r="H49" s="116">
        <f>H48+H42</f>
        <v>0</v>
      </c>
      <c r="I49" s="116">
        <f>I48+I42</f>
        <v>0</v>
      </c>
    </row>
    <row r="50" spans="1:9" ht="12.75" customHeight="1" x14ac:dyDescent="0.2">
      <c r="A50" s="254" t="s">
        <v>245</v>
      </c>
      <c r="B50" s="254"/>
      <c r="C50" s="254"/>
      <c r="D50" s="254"/>
      <c r="E50" s="254"/>
      <c r="F50" s="254"/>
      <c r="G50" s="21">
        <v>41</v>
      </c>
      <c r="H50" s="30">
        <v>0</v>
      </c>
      <c r="I50" s="30">
        <v>0</v>
      </c>
    </row>
    <row r="51" spans="1:9" ht="25.9" customHeight="1" x14ac:dyDescent="0.2">
      <c r="A51" s="261" t="s">
        <v>414</v>
      </c>
      <c r="B51" s="261"/>
      <c r="C51" s="261"/>
      <c r="D51" s="261"/>
      <c r="E51" s="261"/>
      <c r="F51" s="261"/>
      <c r="G51" s="112">
        <v>42</v>
      </c>
      <c r="H51" s="116">
        <f>H21+H36+H49+H50</f>
        <v>0</v>
      </c>
      <c r="I51" s="116">
        <f>I21+I36+I49+I50</f>
        <v>0</v>
      </c>
    </row>
    <row r="52" spans="1:9" ht="12.75" customHeight="1" x14ac:dyDescent="0.2">
      <c r="A52" s="265" t="s">
        <v>219</v>
      </c>
      <c r="B52" s="265"/>
      <c r="C52" s="265"/>
      <c r="D52" s="265"/>
      <c r="E52" s="265"/>
      <c r="F52" s="265"/>
      <c r="G52" s="21">
        <v>43</v>
      </c>
      <c r="H52" s="30">
        <v>0</v>
      </c>
      <c r="I52" s="30">
        <v>0</v>
      </c>
    </row>
    <row r="53" spans="1:9" ht="31.9" customHeight="1" x14ac:dyDescent="0.2">
      <c r="A53" s="258" t="s">
        <v>415</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55118110236220474" right="0.55118110236220474" top="0.59055118110236227" bottom="0.59055118110236227"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L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246</v>
      </c>
      <c r="B1" s="294"/>
      <c r="C1" s="294"/>
      <c r="D1" s="294"/>
      <c r="E1" s="294"/>
      <c r="F1" s="294"/>
      <c r="G1" s="294"/>
      <c r="H1" s="294"/>
      <c r="I1" s="294"/>
      <c r="J1" s="294"/>
      <c r="K1" s="32"/>
    </row>
    <row r="2" spans="1:25" ht="15.75" x14ac:dyDescent="0.2">
      <c r="A2" s="2"/>
      <c r="B2" s="3"/>
      <c r="C2" s="295" t="s">
        <v>247</v>
      </c>
      <c r="D2" s="295"/>
      <c r="E2" s="9">
        <v>44562</v>
      </c>
      <c r="F2" s="4" t="s">
        <v>0</v>
      </c>
      <c r="G2" s="9">
        <v>44834</v>
      </c>
      <c r="H2" s="34"/>
      <c r="I2" s="34"/>
      <c r="J2" s="34"/>
      <c r="K2" s="35"/>
      <c r="X2" s="36" t="s">
        <v>283</v>
      </c>
    </row>
    <row r="3" spans="1:25" ht="13.5" customHeight="1" thickBot="1" x14ac:dyDescent="0.25">
      <c r="A3" s="296" t="s">
        <v>248</v>
      </c>
      <c r="B3" s="297"/>
      <c r="C3" s="297"/>
      <c r="D3" s="297"/>
      <c r="E3" s="297"/>
      <c r="F3" s="297"/>
      <c r="G3" s="300" t="s">
        <v>3</v>
      </c>
      <c r="H3" s="284" t="s">
        <v>249</v>
      </c>
      <c r="I3" s="284"/>
      <c r="J3" s="284"/>
      <c r="K3" s="284"/>
      <c r="L3" s="284"/>
      <c r="M3" s="284"/>
      <c r="N3" s="284"/>
      <c r="O3" s="284"/>
      <c r="P3" s="284"/>
      <c r="Q3" s="284"/>
      <c r="R3" s="284"/>
      <c r="S3" s="284"/>
      <c r="T3" s="284"/>
      <c r="U3" s="284"/>
      <c r="V3" s="284"/>
      <c r="W3" s="284"/>
      <c r="X3" s="284" t="s">
        <v>250</v>
      </c>
      <c r="Y3" s="286" t="s">
        <v>251</v>
      </c>
    </row>
    <row r="4" spans="1:25" ht="90.75" thickBot="1" x14ac:dyDescent="0.25">
      <c r="A4" s="298"/>
      <c r="B4" s="299"/>
      <c r="C4" s="299"/>
      <c r="D4" s="299"/>
      <c r="E4" s="299"/>
      <c r="F4" s="299"/>
      <c r="G4" s="301"/>
      <c r="H4" s="37" t="s">
        <v>252</v>
      </c>
      <c r="I4" s="37" t="s">
        <v>253</v>
      </c>
      <c r="J4" s="37" t="s">
        <v>254</v>
      </c>
      <c r="K4" s="37" t="s">
        <v>255</v>
      </c>
      <c r="L4" s="37" t="s">
        <v>256</v>
      </c>
      <c r="M4" s="37" t="s">
        <v>257</v>
      </c>
      <c r="N4" s="37" t="s">
        <v>258</v>
      </c>
      <c r="O4" s="37" t="s">
        <v>259</v>
      </c>
      <c r="P4" s="129" t="s">
        <v>416</v>
      </c>
      <c r="Q4" s="37" t="s">
        <v>260</v>
      </c>
      <c r="R4" s="37" t="s">
        <v>261</v>
      </c>
      <c r="S4" s="129" t="s">
        <v>417</v>
      </c>
      <c r="T4" s="129" t="s">
        <v>418</v>
      </c>
      <c r="U4" s="37" t="s">
        <v>262</v>
      </c>
      <c r="V4" s="37" t="s">
        <v>263</v>
      </c>
      <c r="W4" s="37" t="s">
        <v>264</v>
      </c>
      <c r="X4" s="285"/>
      <c r="Y4" s="287"/>
    </row>
    <row r="5" spans="1:25" ht="22.5" x14ac:dyDescent="0.2">
      <c r="A5" s="288">
        <v>1</v>
      </c>
      <c r="B5" s="289"/>
      <c r="C5" s="289"/>
      <c r="D5" s="289"/>
      <c r="E5" s="289"/>
      <c r="F5" s="289"/>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419</v>
      </c>
      <c r="V5" s="38" t="s">
        <v>295</v>
      </c>
      <c r="W5" s="38" t="s">
        <v>420</v>
      </c>
      <c r="X5" s="38">
        <v>19</v>
      </c>
      <c r="Y5" s="40" t="s">
        <v>421</v>
      </c>
    </row>
    <row r="6" spans="1:25" x14ac:dyDescent="0.2">
      <c r="A6" s="290" t="s">
        <v>265</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300</v>
      </c>
      <c r="B7" s="282"/>
      <c r="C7" s="282"/>
      <c r="D7" s="282"/>
      <c r="E7" s="282"/>
      <c r="F7" s="282"/>
      <c r="G7" s="6">
        <v>1</v>
      </c>
      <c r="H7" s="41">
        <v>1566400660</v>
      </c>
      <c r="I7" s="41">
        <v>182874937</v>
      </c>
      <c r="J7" s="41">
        <v>43863988</v>
      </c>
      <c r="K7" s="41">
        <v>147604502</v>
      </c>
      <c r="L7" s="41">
        <v>47568237</v>
      </c>
      <c r="M7" s="41">
        <v>0</v>
      </c>
      <c r="N7" s="41">
        <v>318844389</v>
      </c>
      <c r="O7" s="41">
        <v>0</v>
      </c>
      <c r="P7" s="41">
        <v>0</v>
      </c>
      <c r="Q7" s="41">
        <v>0</v>
      </c>
      <c r="R7" s="41">
        <v>0</v>
      </c>
      <c r="S7" s="41">
        <v>0</v>
      </c>
      <c r="T7" s="41">
        <v>0</v>
      </c>
      <c r="U7" s="41">
        <v>199851755</v>
      </c>
      <c r="V7" s="41">
        <v>0</v>
      </c>
      <c r="W7" s="42">
        <f>H7+I7+J7+K7-L7+M7+N7+O7+P7+Q7+R7+U7+V7+S7+T7</f>
        <v>2411871994</v>
      </c>
      <c r="X7" s="41">
        <v>0</v>
      </c>
      <c r="Y7" s="42">
        <f>W7+X7</f>
        <v>2411871994</v>
      </c>
    </row>
    <row r="8" spans="1:25" x14ac:dyDescent="0.2">
      <c r="A8" s="277" t="s">
        <v>266</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267</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301</v>
      </c>
      <c r="B10" s="283"/>
      <c r="C10" s="283"/>
      <c r="D10" s="283"/>
      <c r="E10" s="283"/>
      <c r="F10" s="283"/>
      <c r="G10" s="7">
        <v>4</v>
      </c>
      <c r="H10" s="42">
        <f>H7+H8+H9</f>
        <v>1566400660</v>
      </c>
      <c r="I10" s="42">
        <f t="shared" ref="I10:Y10" si="2">I7+I8+I9</f>
        <v>182874937</v>
      </c>
      <c r="J10" s="42">
        <f t="shared" si="2"/>
        <v>43863988</v>
      </c>
      <c r="K10" s="42">
        <f>K7+K8+K9</f>
        <v>147604502</v>
      </c>
      <c r="L10" s="42">
        <f t="shared" si="2"/>
        <v>47568237</v>
      </c>
      <c r="M10" s="42">
        <f t="shared" si="2"/>
        <v>0</v>
      </c>
      <c r="N10" s="42">
        <f t="shared" si="2"/>
        <v>318844389</v>
      </c>
      <c r="O10" s="42">
        <f t="shared" si="2"/>
        <v>0</v>
      </c>
      <c r="P10" s="42">
        <f t="shared" si="2"/>
        <v>0</v>
      </c>
      <c r="Q10" s="42">
        <f t="shared" si="2"/>
        <v>0</v>
      </c>
      <c r="R10" s="42">
        <f t="shared" si="2"/>
        <v>0</v>
      </c>
      <c r="S10" s="42">
        <f t="shared" si="2"/>
        <v>0</v>
      </c>
      <c r="T10" s="42">
        <f t="shared" si="2"/>
        <v>0</v>
      </c>
      <c r="U10" s="42">
        <f t="shared" si="2"/>
        <v>199851755</v>
      </c>
      <c r="V10" s="42">
        <f t="shared" si="2"/>
        <v>0</v>
      </c>
      <c r="W10" s="42">
        <f t="shared" si="2"/>
        <v>2411871994</v>
      </c>
      <c r="X10" s="42">
        <f t="shared" si="2"/>
        <v>0</v>
      </c>
      <c r="Y10" s="42">
        <f t="shared" si="2"/>
        <v>2411871994</v>
      </c>
    </row>
    <row r="11" spans="1:25" x14ac:dyDescent="0.2">
      <c r="A11" s="277" t="s">
        <v>268</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245103765</v>
      </c>
      <c r="W11" s="42">
        <f t="shared" ref="W11:W29" si="3">H11+I11+J11+K11-L11+M11+N11+O11+P11+Q11+R11+U11+V11+S11+T11</f>
        <v>245103765</v>
      </c>
      <c r="X11" s="41">
        <v>0</v>
      </c>
      <c r="Y11" s="42">
        <f t="shared" ref="Y11:Y29" si="4">W11+X11</f>
        <v>245103765</v>
      </c>
    </row>
    <row r="12" spans="1:25" x14ac:dyDescent="0.2">
      <c r="A12" s="277" t="s">
        <v>269</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270</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422</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271</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272</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273</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274</v>
      </c>
      <c r="B18" s="277"/>
      <c r="C18" s="277"/>
      <c r="D18" s="277"/>
      <c r="E18" s="277"/>
      <c r="F18" s="277"/>
      <c r="G18" s="6">
        <v>12</v>
      </c>
      <c r="H18" s="43">
        <v>0</v>
      </c>
      <c r="I18" s="43">
        <v>0</v>
      </c>
      <c r="J18" s="43">
        <v>0</v>
      </c>
      <c r="K18" s="43">
        <v>0</v>
      </c>
      <c r="L18" s="43">
        <v>0</v>
      </c>
      <c r="M18" s="43">
        <v>0</v>
      </c>
      <c r="N18" s="41">
        <v>-507352</v>
      </c>
      <c r="O18" s="41">
        <v>0</v>
      </c>
      <c r="P18" s="41">
        <v>0</v>
      </c>
      <c r="Q18" s="41">
        <v>0</v>
      </c>
      <c r="R18" s="41">
        <v>0</v>
      </c>
      <c r="S18" s="41">
        <v>0</v>
      </c>
      <c r="T18" s="41">
        <v>0</v>
      </c>
      <c r="U18" s="41">
        <v>0</v>
      </c>
      <c r="V18" s="41">
        <v>0</v>
      </c>
      <c r="W18" s="42">
        <f t="shared" si="3"/>
        <v>-507352</v>
      </c>
      <c r="X18" s="41">
        <v>0</v>
      </c>
      <c r="Y18" s="42">
        <f t="shared" si="4"/>
        <v>-507352</v>
      </c>
    </row>
    <row r="19" spans="1:25" x14ac:dyDescent="0.2">
      <c r="A19" s="277" t="s">
        <v>275</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276</v>
      </c>
      <c r="B20" s="277"/>
      <c r="C20" s="277"/>
      <c r="D20" s="277"/>
      <c r="E20" s="277"/>
      <c r="F20" s="277"/>
      <c r="G20" s="6">
        <v>14</v>
      </c>
      <c r="H20" s="43">
        <v>0</v>
      </c>
      <c r="I20" s="43">
        <v>0</v>
      </c>
      <c r="J20" s="43">
        <v>0</v>
      </c>
      <c r="K20" s="43">
        <v>0</v>
      </c>
      <c r="L20" s="43">
        <v>0</v>
      </c>
      <c r="M20" s="43">
        <v>0</v>
      </c>
      <c r="N20" s="41">
        <v>91324</v>
      </c>
      <c r="O20" s="41">
        <v>0</v>
      </c>
      <c r="P20" s="41">
        <v>0</v>
      </c>
      <c r="Q20" s="41">
        <v>0</v>
      </c>
      <c r="R20" s="41">
        <v>0</v>
      </c>
      <c r="S20" s="41">
        <v>0</v>
      </c>
      <c r="T20" s="41">
        <v>0</v>
      </c>
      <c r="U20" s="41">
        <v>0</v>
      </c>
      <c r="V20" s="41">
        <v>0</v>
      </c>
      <c r="W20" s="42">
        <f t="shared" si="3"/>
        <v>91324</v>
      </c>
      <c r="X20" s="41">
        <v>0</v>
      </c>
      <c r="Y20" s="42">
        <f t="shared" si="4"/>
        <v>91324</v>
      </c>
    </row>
    <row r="21" spans="1:25" ht="30.75" customHeight="1" x14ac:dyDescent="0.2">
      <c r="A21" s="277" t="s">
        <v>423</v>
      </c>
      <c r="B21" s="277"/>
      <c r="C21" s="277"/>
      <c r="D21" s="277"/>
      <c r="E21" s="277"/>
      <c r="F21" s="277"/>
      <c r="G21" s="6">
        <v>15</v>
      </c>
      <c r="H21" s="41">
        <v>0</v>
      </c>
      <c r="I21" s="41">
        <v>3155605</v>
      </c>
      <c r="J21" s="41">
        <v>0</v>
      </c>
      <c r="K21" s="41">
        <v>0</v>
      </c>
      <c r="L21" s="41">
        <v>0</v>
      </c>
      <c r="M21" s="41">
        <v>0</v>
      </c>
      <c r="N21" s="41">
        <v>0</v>
      </c>
      <c r="O21" s="41">
        <v>0</v>
      </c>
      <c r="P21" s="41">
        <v>0</v>
      </c>
      <c r="Q21" s="41">
        <v>0</v>
      </c>
      <c r="R21" s="41">
        <v>0</v>
      </c>
      <c r="S21" s="41">
        <v>0</v>
      </c>
      <c r="T21" s="41">
        <v>0</v>
      </c>
      <c r="U21" s="41">
        <v>1171648</v>
      </c>
      <c r="V21" s="41">
        <v>0</v>
      </c>
      <c r="W21" s="42">
        <f t="shared" si="3"/>
        <v>4327253</v>
      </c>
      <c r="X21" s="41">
        <v>0</v>
      </c>
      <c r="Y21" s="42">
        <f t="shared" si="4"/>
        <v>4327253</v>
      </c>
    </row>
    <row r="22" spans="1:25" ht="28.5" customHeight="1" x14ac:dyDescent="0.2">
      <c r="A22" s="277" t="s">
        <v>424</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425</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277</v>
      </c>
      <c r="B24" s="277"/>
      <c r="C24" s="277"/>
      <c r="D24" s="277"/>
      <c r="E24" s="277"/>
      <c r="F24" s="277"/>
      <c r="G24" s="6">
        <v>18</v>
      </c>
      <c r="H24" s="41">
        <v>0</v>
      </c>
      <c r="I24" s="41">
        <v>0</v>
      </c>
      <c r="J24" s="41">
        <v>0</v>
      </c>
      <c r="K24" s="41">
        <v>0</v>
      </c>
      <c r="L24" s="41">
        <v>-8181140</v>
      </c>
      <c r="M24" s="41">
        <v>0</v>
      </c>
      <c r="N24" s="41">
        <v>0</v>
      </c>
      <c r="O24" s="41">
        <v>0</v>
      </c>
      <c r="P24" s="41">
        <v>0</v>
      </c>
      <c r="Q24" s="41">
        <v>0</v>
      </c>
      <c r="R24" s="41">
        <v>0</v>
      </c>
      <c r="S24" s="41">
        <v>0</v>
      </c>
      <c r="T24" s="41">
        <v>0</v>
      </c>
      <c r="U24" s="41">
        <v>0</v>
      </c>
      <c r="V24" s="41">
        <v>0</v>
      </c>
      <c r="W24" s="42">
        <f t="shared" si="3"/>
        <v>8181140</v>
      </c>
      <c r="X24" s="41">
        <v>0</v>
      </c>
      <c r="Y24" s="42">
        <f t="shared" si="4"/>
        <v>8181140</v>
      </c>
    </row>
    <row r="25" spans="1:25" x14ac:dyDescent="0.2">
      <c r="A25" s="277" t="s">
        <v>426</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434</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-63126783</v>
      </c>
      <c r="V26" s="41">
        <v>0</v>
      </c>
      <c r="W26" s="42">
        <f t="shared" si="3"/>
        <v>-63126783</v>
      </c>
      <c r="X26" s="41">
        <v>0</v>
      </c>
      <c r="Y26" s="42">
        <f t="shared" si="4"/>
        <v>-63126783</v>
      </c>
    </row>
    <row r="27" spans="1:25" ht="12.75" customHeight="1" x14ac:dyDescent="0.2">
      <c r="A27" s="277" t="s">
        <v>427</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428</v>
      </c>
      <c r="B28" s="277"/>
      <c r="C28" s="277"/>
      <c r="D28" s="277"/>
      <c r="E28" s="277"/>
      <c r="F28" s="277"/>
      <c r="G28" s="6">
        <v>22</v>
      </c>
      <c r="H28" s="41">
        <v>0</v>
      </c>
      <c r="I28" s="41">
        <v>0</v>
      </c>
      <c r="J28" s="41">
        <v>9691602</v>
      </c>
      <c r="K28" s="41">
        <v>0</v>
      </c>
      <c r="L28" s="41">
        <v>0</v>
      </c>
      <c r="M28" s="41">
        <v>0</v>
      </c>
      <c r="N28" s="41">
        <v>120060407</v>
      </c>
      <c r="O28" s="41">
        <v>0</v>
      </c>
      <c r="P28" s="41">
        <v>0</v>
      </c>
      <c r="Q28" s="41">
        <v>0</v>
      </c>
      <c r="R28" s="41">
        <v>0</v>
      </c>
      <c r="S28" s="41">
        <v>0</v>
      </c>
      <c r="T28" s="41">
        <v>0</v>
      </c>
      <c r="U28" s="41">
        <v>-129752009</v>
      </c>
      <c r="V28" s="41">
        <v>0</v>
      </c>
      <c r="W28" s="42">
        <f t="shared" si="3"/>
        <v>0</v>
      </c>
      <c r="X28" s="41">
        <v>0</v>
      </c>
      <c r="Y28" s="42">
        <f t="shared" si="4"/>
        <v>0</v>
      </c>
    </row>
    <row r="29" spans="1:25" ht="12.75" customHeight="1" x14ac:dyDescent="0.2">
      <c r="A29" s="277" t="s">
        <v>429</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430</v>
      </c>
      <c r="B30" s="278"/>
      <c r="C30" s="278"/>
      <c r="D30" s="278"/>
      <c r="E30" s="278"/>
      <c r="F30" s="278"/>
      <c r="G30" s="8">
        <v>24</v>
      </c>
      <c r="H30" s="44">
        <f>SUM(H10:H29)</f>
        <v>1566400660</v>
      </c>
      <c r="I30" s="44">
        <f t="shared" ref="I30:Y30" si="5">SUM(I10:I29)</f>
        <v>186030542</v>
      </c>
      <c r="J30" s="44">
        <f t="shared" si="5"/>
        <v>53555590</v>
      </c>
      <c r="K30" s="44">
        <f t="shared" si="5"/>
        <v>147604502</v>
      </c>
      <c r="L30" s="44">
        <f t="shared" si="5"/>
        <v>39387097</v>
      </c>
      <c r="M30" s="44">
        <f t="shared" si="5"/>
        <v>0</v>
      </c>
      <c r="N30" s="44">
        <f t="shared" si="5"/>
        <v>438488768</v>
      </c>
      <c r="O30" s="44">
        <f t="shared" si="5"/>
        <v>0</v>
      </c>
      <c r="P30" s="44">
        <f t="shared" si="5"/>
        <v>0</v>
      </c>
      <c r="Q30" s="44">
        <f t="shared" si="5"/>
        <v>0</v>
      </c>
      <c r="R30" s="44">
        <f t="shared" si="5"/>
        <v>0</v>
      </c>
      <c r="S30" s="44">
        <f t="shared" si="5"/>
        <v>0</v>
      </c>
      <c r="T30" s="44">
        <f t="shared" si="5"/>
        <v>0</v>
      </c>
      <c r="U30" s="44">
        <f t="shared" si="5"/>
        <v>8144611</v>
      </c>
      <c r="V30" s="44">
        <f t="shared" si="5"/>
        <v>245103765</v>
      </c>
      <c r="W30" s="44">
        <f t="shared" si="5"/>
        <v>2605941341</v>
      </c>
      <c r="X30" s="44">
        <f t="shared" si="5"/>
        <v>0</v>
      </c>
      <c r="Y30" s="44">
        <f t="shared" si="5"/>
        <v>2605941341</v>
      </c>
    </row>
    <row r="31" spans="1:25" x14ac:dyDescent="0.2">
      <c r="A31" s="279" t="s">
        <v>278</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279</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-416028</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-416028</v>
      </c>
      <c r="X32" s="42">
        <f t="shared" si="6"/>
        <v>0</v>
      </c>
      <c r="Y32" s="42">
        <f t="shared" si="6"/>
        <v>-416028</v>
      </c>
    </row>
    <row r="33" spans="1:25" ht="31.5" customHeight="1" x14ac:dyDescent="0.2">
      <c r="A33" s="275" t="s">
        <v>431</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-416028</v>
      </c>
      <c r="O33" s="42">
        <f t="shared" si="8"/>
        <v>0</v>
      </c>
      <c r="P33" s="42">
        <f t="shared" si="8"/>
        <v>0</v>
      </c>
      <c r="Q33" s="42">
        <f t="shared" si="8"/>
        <v>0</v>
      </c>
      <c r="R33" s="42">
        <f t="shared" si="8"/>
        <v>0</v>
      </c>
      <c r="S33" s="42">
        <f t="shared" ref="S33:T33" si="9">S11+S32</f>
        <v>0</v>
      </c>
      <c r="T33" s="42">
        <f t="shared" si="9"/>
        <v>0</v>
      </c>
      <c r="U33" s="42">
        <f t="shared" si="8"/>
        <v>0</v>
      </c>
      <c r="V33" s="42">
        <f t="shared" si="8"/>
        <v>245103765</v>
      </c>
      <c r="W33" s="42">
        <f t="shared" si="8"/>
        <v>244687737</v>
      </c>
      <c r="X33" s="42">
        <f t="shared" si="8"/>
        <v>0</v>
      </c>
      <c r="Y33" s="42">
        <f t="shared" si="8"/>
        <v>244687737</v>
      </c>
    </row>
    <row r="34" spans="1:25" ht="30.75" customHeight="1" x14ac:dyDescent="0.2">
      <c r="A34" s="276" t="s">
        <v>432</v>
      </c>
      <c r="B34" s="276"/>
      <c r="C34" s="276"/>
      <c r="D34" s="276"/>
      <c r="E34" s="276"/>
      <c r="F34" s="276"/>
      <c r="G34" s="8">
        <v>27</v>
      </c>
      <c r="H34" s="44">
        <f>SUM(H21:H29)</f>
        <v>0</v>
      </c>
      <c r="I34" s="44">
        <f t="shared" ref="I34:Y34" si="10">SUM(I21:I29)</f>
        <v>3155605</v>
      </c>
      <c r="J34" s="44">
        <f t="shared" si="10"/>
        <v>9691602</v>
      </c>
      <c r="K34" s="44">
        <f t="shared" si="10"/>
        <v>0</v>
      </c>
      <c r="L34" s="44">
        <f t="shared" si="10"/>
        <v>-8181140</v>
      </c>
      <c r="M34" s="44">
        <f t="shared" si="10"/>
        <v>0</v>
      </c>
      <c r="N34" s="44">
        <f t="shared" si="10"/>
        <v>120060407</v>
      </c>
      <c r="O34" s="44">
        <f t="shared" si="10"/>
        <v>0</v>
      </c>
      <c r="P34" s="44">
        <f t="shared" si="10"/>
        <v>0</v>
      </c>
      <c r="Q34" s="44">
        <f t="shared" si="10"/>
        <v>0</v>
      </c>
      <c r="R34" s="44">
        <f t="shared" si="10"/>
        <v>0</v>
      </c>
      <c r="S34" s="44">
        <f t="shared" ref="S34:T34" si="11">SUM(S21:S29)</f>
        <v>0</v>
      </c>
      <c r="T34" s="44">
        <f t="shared" si="11"/>
        <v>0</v>
      </c>
      <c r="U34" s="44">
        <f t="shared" si="10"/>
        <v>-191707144</v>
      </c>
      <c r="V34" s="44">
        <f t="shared" si="10"/>
        <v>0</v>
      </c>
      <c r="W34" s="44">
        <f t="shared" si="10"/>
        <v>-50618390</v>
      </c>
      <c r="X34" s="44">
        <f t="shared" si="10"/>
        <v>0</v>
      </c>
      <c r="Y34" s="44">
        <f t="shared" si="10"/>
        <v>-50618390</v>
      </c>
    </row>
    <row r="35" spans="1:25" x14ac:dyDescent="0.2">
      <c r="A35" s="279" t="s">
        <v>280</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302</v>
      </c>
      <c r="B36" s="282"/>
      <c r="C36" s="282"/>
      <c r="D36" s="282"/>
      <c r="E36" s="282"/>
      <c r="F36" s="282"/>
      <c r="G36" s="6">
        <v>28</v>
      </c>
      <c r="H36" s="41">
        <v>1566400660</v>
      </c>
      <c r="I36" s="41">
        <v>186030542</v>
      </c>
      <c r="J36" s="41">
        <v>53555590</v>
      </c>
      <c r="K36" s="41">
        <v>147604502</v>
      </c>
      <c r="L36" s="41">
        <v>39387097</v>
      </c>
      <c r="M36" s="41">
        <v>0</v>
      </c>
      <c r="N36" s="41">
        <v>438488768</v>
      </c>
      <c r="O36" s="41">
        <v>0</v>
      </c>
      <c r="P36" s="41">
        <v>0</v>
      </c>
      <c r="Q36" s="41">
        <v>0</v>
      </c>
      <c r="R36" s="41">
        <v>0</v>
      </c>
      <c r="S36" s="41">
        <v>0</v>
      </c>
      <c r="T36" s="41">
        <v>0</v>
      </c>
      <c r="U36" s="41">
        <v>253248376</v>
      </c>
      <c r="V36" s="41">
        <v>0</v>
      </c>
      <c r="W36" s="45">
        <f>H36+I36+J36+K36-L36+M36+N36+O36+P36+Q36+R36+U36+V36+S36+T36</f>
        <v>2605941341</v>
      </c>
      <c r="X36" s="41">
        <v>0</v>
      </c>
      <c r="Y36" s="45">
        <f t="shared" ref="Y36:Y38" si="12">W36+X36</f>
        <v>2605941341</v>
      </c>
    </row>
    <row r="37" spans="1:25" ht="12.75" customHeight="1" x14ac:dyDescent="0.2">
      <c r="A37" s="277" t="s">
        <v>266</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267</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433</v>
      </c>
      <c r="B39" s="283"/>
      <c r="C39" s="283"/>
      <c r="D39" s="283"/>
      <c r="E39" s="283"/>
      <c r="F39" s="283"/>
      <c r="G39" s="7">
        <v>31</v>
      </c>
      <c r="H39" s="42">
        <f>H36+H37+H38</f>
        <v>1566400660</v>
      </c>
      <c r="I39" s="42">
        <f t="shared" ref="I39:Y39" si="14">I36+I37+I38</f>
        <v>186030542</v>
      </c>
      <c r="J39" s="42">
        <f t="shared" si="14"/>
        <v>53555590</v>
      </c>
      <c r="K39" s="42">
        <f t="shared" si="14"/>
        <v>147604502</v>
      </c>
      <c r="L39" s="42">
        <f t="shared" si="14"/>
        <v>39387097</v>
      </c>
      <c r="M39" s="42">
        <f t="shared" si="14"/>
        <v>0</v>
      </c>
      <c r="N39" s="42">
        <f t="shared" si="14"/>
        <v>438488768</v>
      </c>
      <c r="O39" s="42">
        <f t="shared" si="14"/>
        <v>0</v>
      </c>
      <c r="P39" s="42">
        <f t="shared" si="14"/>
        <v>0</v>
      </c>
      <c r="Q39" s="42">
        <f t="shared" si="14"/>
        <v>0</v>
      </c>
      <c r="R39" s="42">
        <f t="shared" si="14"/>
        <v>0</v>
      </c>
      <c r="S39" s="42">
        <f t="shared" si="14"/>
        <v>0</v>
      </c>
      <c r="T39" s="42">
        <f t="shared" si="14"/>
        <v>0</v>
      </c>
      <c r="U39" s="42">
        <f t="shared" si="14"/>
        <v>253248376</v>
      </c>
      <c r="V39" s="42">
        <f t="shared" si="14"/>
        <v>0</v>
      </c>
      <c r="W39" s="42">
        <f t="shared" si="14"/>
        <v>2605941341</v>
      </c>
      <c r="X39" s="42">
        <f t="shared" si="14"/>
        <v>0</v>
      </c>
      <c r="Y39" s="42">
        <f t="shared" si="14"/>
        <v>2605941341</v>
      </c>
    </row>
    <row r="40" spans="1:25" ht="12.75" customHeight="1" x14ac:dyDescent="0.2">
      <c r="A40" s="277" t="s">
        <v>268</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244507500</v>
      </c>
      <c r="W40" s="45">
        <f t="shared" ref="W40:W58" si="15">H40+I40+J40+K40-L40+M40+N40+O40+P40+Q40+R40+U40+V40+S40+T40</f>
        <v>244507500</v>
      </c>
      <c r="X40" s="41">
        <v>0</v>
      </c>
      <c r="Y40" s="45">
        <f t="shared" ref="Y40:Y58" si="16">W40+X40</f>
        <v>244507500</v>
      </c>
    </row>
    <row r="41" spans="1:25" ht="12.75" customHeight="1" x14ac:dyDescent="0.2">
      <c r="A41" s="277" t="s">
        <v>269</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281</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422</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271</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272</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282</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274</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275</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276</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423</v>
      </c>
      <c r="B50" s="277"/>
      <c r="C50" s="277"/>
      <c r="D50" s="277"/>
      <c r="E50" s="277"/>
      <c r="F50" s="277"/>
      <c r="G50" s="6">
        <v>42</v>
      </c>
      <c r="H50" s="41">
        <v>0</v>
      </c>
      <c r="I50" s="41">
        <v>129674</v>
      </c>
      <c r="J50" s="41">
        <v>0</v>
      </c>
      <c r="K50" s="41">
        <v>0</v>
      </c>
      <c r="L50" s="41">
        <v>0</v>
      </c>
      <c r="M50" s="41">
        <v>0</v>
      </c>
      <c r="N50" s="41">
        <v>0</v>
      </c>
      <c r="O50" s="41">
        <v>0</v>
      </c>
      <c r="P50" s="41">
        <v>0</v>
      </c>
      <c r="Q50" s="41">
        <v>0</v>
      </c>
      <c r="R50" s="41">
        <v>0</v>
      </c>
      <c r="S50" s="41">
        <v>0</v>
      </c>
      <c r="T50" s="41">
        <v>0</v>
      </c>
      <c r="U50" s="41">
        <v>1937353</v>
      </c>
      <c r="V50" s="41">
        <v>0</v>
      </c>
      <c r="W50" s="45">
        <f t="shared" si="15"/>
        <v>2067027</v>
      </c>
      <c r="X50" s="41">
        <v>0</v>
      </c>
      <c r="Y50" s="45">
        <f t="shared" si="16"/>
        <v>2067027</v>
      </c>
    </row>
    <row r="51" spans="1:25" ht="26.25" customHeight="1" x14ac:dyDescent="0.2">
      <c r="A51" s="277" t="s">
        <v>424</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425</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277</v>
      </c>
      <c r="B53" s="277"/>
      <c r="C53" s="277"/>
      <c r="D53" s="277"/>
      <c r="E53" s="277"/>
      <c r="F53" s="277"/>
      <c r="G53" s="6">
        <v>45</v>
      </c>
      <c r="H53" s="41">
        <v>0</v>
      </c>
      <c r="I53" s="41">
        <v>0</v>
      </c>
      <c r="J53" s="41">
        <v>0</v>
      </c>
      <c r="K53" s="41">
        <v>0</v>
      </c>
      <c r="L53" s="41">
        <v>5912671</v>
      </c>
      <c r="M53" s="41">
        <v>0</v>
      </c>
      <c r="N53" s="41">
        <v>0</v>
      </c>
      <c r="O53" s="41">
        <v>0</v>
      </c>
      <c r="P53" s="41">
        <v>0</v>
      </c>
      <c r="Q53" s="41">
        <v>0</v>
      </c>
      <c r="R53" s="41">
        <v>0</v>
      </c>
      <c r="S53" s="41">
        <v>0</v>
      </c>
      <c r="T53" s="41">
        <v>0</v>
      </c>
      <c r="U53" s="41">
        <v>0</v>
      </c>
      <c r="V53" s="41">
        <v>0</v>
      </c>
      <c r="W53" s="45">
        <f t="shared" si="15"/>
        <v>-5912671</v>
      </c>
      <c r="X53" s="41">
        <v>0</v>
      </c>
      <c r="Y53" s="45">
        <f t="shared" si="16"/>
        <v>-5912671</v>
      </c>
    </row>
    <row r="54" spans="1:25" ht="12.75" customHeight="1" x14ac:dyDescent="0.2">
      <c r="A54" s="277" t="s">
        <v>426</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434</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-91224679</v>
      </c>
      <c r="V55" s="41">
        <v>0</v>
      </c>
      <c r="W55" s="45">
        <f t="shared" si="15"/>
        <v>-91224679</v>
      </c>
      <c r="X55" s="41">
        <v>0</v>
      </c>
      <c r="Y55" s="45">
        <f t="shared" si="16"/>
        <v>-91224679</v>
      </c>
    </row>
    <row r="56" spans="1:25" ht="12.75" customHeight="1" x14ac:dyDescent="0.2">
      <c r="A56" s="277" t="s">
        <v>427</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435</v>
      </c>
      <c r="B57" s="277"/>
      <c r="C57" s="277"/>
      <c r="D57" s="277"/>
      <c r="E57" s="277"/>
      <c r="F57" s="277"/>
      <c r="G57" s="6">
        <v>49</v>
      </c>
      <c r="H57" s="41">
        <v>0</v>
      </c>
      <c r="I57" s="41">
        <v>0</v>
      </c>
      <c r="J57" s="41">
        <v>12255188</v>
      </c>
      <c r="K57" s="41">
        <v>0</v>
      </c>
      <c r="L57" s="41">
        <v>0</v>
      </c>
      <c r="M57" s="41">
        <v>0</v>
      </c>
      <c r="N57" s="41">
        <v>116424288</v>
      </c>
      <c r="O57" s="41">
        <v>0</v>
      </c>
      <c r="P57" s="41">
        <v>0</v>
      </c>
      <c r="Q57" s="41">
        <v>0</v>
      </c>
      <c r="R57" s="41">
        <v>0</v>
      </c>
      <c r="S57" s="41">
        <v>0</v>
      </c>
      <c r="T57" s="41">
        <v>0</v>
      </c>
      <c r="U57" s="41">
        <v>-128679476</v>
      </c>
      <c r="V57" s="41">
        <v>0</v>
      </c>
      <c r="W57" s="45">
        <f t="shared" si="15"/>
        <v>0</v>
      </c>
      <c r="X57" s="41">
        <v>0</v>
      </c>
      <c r="Y57" s="45">
        <f t="shared" si="16"/>
        <v>0</v>
      </c>
    </row>
    <row r="58" spans="1:25" ht="12.75" customHeight="1" x14ac:dyDescent="0.2">
      <c r="A58" s="277" t="s">
        <v>429</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436</v>
      </c>
      <c r="B59" s="278"/>
      <c r="C59" s="278"/>
      <c r="D59" s="278"/>
      <c r="E59" s="278"/>
      <c r="F59" s="278"/>
      <c r="G59" s="8">
        <v>51</v>
      </c>
      <c r="H59" s="44">
        <f>SUM(H39:H58)</f>
        <v>1566400660</v>
      </c>
      <c r="I59" s="44">
        <f t="shared" ref="I59:Y59" si="17">SUM(I39:I58)</f>
        <v>186160216</v>
      </c>
      <c r="J59" s="44">
        <f t="shared" si="17"/>
        <v>65810778</v>
      </c>
      <c r="K59" s="44">
        <f t="shared" si="17"/>
        <v>147604502</v>
      </c>
      <c r="L59" s="44">
        <f t="shared" si="17"/>
        <v>45299768</v>
      </c>
      <c r="M59" s="44">
        <f t="shared" si="17"/>
        <v>0</v>
      </c>
      <c r="N59" s="44">
        <f t="shared" si="17"/>
        <v>554913056</v>
      </c>
      <c r="O59" s="44">
        <f t="shared" si="17"/>
        <v>0</v>
      </c>
      <c r="P59" s="44">
        <f t="shared" si="17"/>
        <v>0</v>
      </c>
      <c r="Q59" s="44">
        <f t="shared" si="17"/>
        <v>0</v>
      </c>
      <c r="R59" s="44">
        <f t="shared" si="17"/>
        <v>0</v>
      </c>
      <c r="S59" s="44">
        <f t="shared" si="17"/>
        <v>0</v>
      </c>
      <c r="T59" s="44">
        <f t="shared" si="17"/>
        <v>0</v>
      </c>
      <c r="U59" s="44">
        <f t="shared" si="17"/>
        <v>35281574</v>
      </c>
      <c r="V59" s="44">
        <f t="shared" si="17"/>
        <v>244507500</v>
      </c>
      <c r="W59" s="44">
        <f t="shared" si="17"/>
        <v>2755378518</v>
      </c>
      <c r="X59" s="44">
        <f t="shared" si="17"/>
        <v>0</v>
      </c>
      <c r="Y59" s="44">
        <f t="shared" si="17"/>
        <v>2755378518</v>
      </c>
    </row>
    <row r="60" spans="1:25" x14ac:dyDescent="0.2">
      <c r="A60" s="279" t="s">
        <v>278</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437</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438</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244507500</v>
      </c>
      <c r="W62" s="45">
        <f t="shared" si="20"/>
        <v>244507500</v>
      </c>
      <c r="X62" s="45">
        <f t="shared" si="20"/>
        <v>0</v>
      </c>
      <c r="Y62" s="45">
        <f t="shared" si="20"/>
        <v>244507500</v>
      </c>
    </row>
    <row r="63" spans="1:25" ht="29.25" customHeight="1" x14ac:dyDescent="0.2">
      <c r="A63" s="276" t="s">
        <v>439</v>
      </c>
      <c r="B63" s="276"/>
      <c r="C63" s="276"/>
      <c r="D63" s="276"/>
      <c r="E63" s="276"/>
      <c r="F63" s="276"/>
      <c r="G63" s="8">
        <v>54</v>
      </c>
      <c r="H63" s="46">
        <f>SUM(H50:H58)</f>
        <v>0</v>
      </c>
      <c r="I63" s="46">
        <f t="shared" ref="I63:Y63" si="22">SUM(I50:I58)</f>
        <v>129674</v>
      </c>
      <c r="J63" s="46">
        <f t="shared" si="22"/>
        <v>12255188</v>
      </c>
      <c r="K63" s="46">
        <f t="shared" si="22"/>
        <v>0</v>
      </c>
      <c r="L63" s="46">
        <f t="shared" si="22"/>
        <v>5912671</v>
      </c>
      <c r="M63" s="46">
        <f t="shared" si="22"/>
        <v>0</v>
      </c>
      <c r="N63" s="46">
        <f t="shared" si="22"/>
        <v>116424288</v>
      </c>
      <c r="O63" s="46">
        <f t="shared" si="22"/>
        <v>0</v>
      </c>
      <c r="P63" s="46">
        <f t="shared" si="22"/>
        <v>0</v>
      </c>
      <c r="Q63" s="46">
        <f t="shared" si="22"/>
        <v>0</v>
      </c>
      <c r="R63" s="46">
        <f t="shared" si="22"/>
        <v>0</v>
      </c>
      <c r="S63" s="46">
        <f t="shared" ref="S63:T63" si="23">SUM(S50:S58)</f>
        <v>0</v>
      </c>
      <c r="T63" s="46">
        <f t="shared" si="23"/>
        <v>0</v>
      </c>
      <c r="U63" s="46">
        <f t="shared" si="22"/>
        <v>-217966802</v>
      </c>
      <c r="V63" s="46">
        <f t="shared" si="22"/>
        <v>0</v>
      </c>
      <c r="W63" s="46">
        <f t="shared" si="22"/>
        <v>-95070323</v>
      </c>
      <c r="X63" s="46">
        <f t="shared" si="22"/>
        <v>0</v>
      </c>
      <c r="Y63" s="46">
        <f t="shared" si="22"/>
        <v>-95070323</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35433070866141736" top="0.19685039370078741" bottom="0.19685039370078741" header="0.31496062992125984" footer="0.31496062992125984"/>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zoomScaleNormal="100" zoomScaleSheetLayoutView="100" workbookViewId="0">
      <selection activeCell="L42" sqref="L42"/>
    </sheetView>
  </sheetViews>
  <sheetFormatPr defaultRowHeight="12.75" x14ac:dyDescent="0.2"/>
  <cols>
    <col min="1" max="1" width="22.5703125" customWidth="1"/>
    <col min="2" max="2" width="17.42578125" customWidth="1"/>
    <col min="3" max="3" width="16.85546875" customWidth="1"/>
    <col min="4" max="4" width="15" customWidth="1"/>
    <col min="5" max="5" width="5.140625" customWidth="1"/>
    <col min="6" max="6" width="5" customWidth="1"/>
    <col min="7" max="7" width="3.42578125" customWidth="1"/>
    <col min="8" max="8" width="2.28515625" customWidth="1"/>
    <col min="9" max="9" width="9.28515625" customWidth="1"/>
  </cols>
  <sheetData>
    <row r="1" spans="1:9" ht="12.75" customHeight="1" x14ac:dyDescent="0.2">
      <c r="A1" s="302" t="s">
        <v>470</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69.75" customHeight="1" x14ac:dyDescent="0.2">
      <c r="A18" s="303"/>
      <c r="B18" s="303"/>
      <c r="C18" s="303"/>
      <c r="D18" s="303"/>
      <c r="E18" s="303"/>
      <c r="F18" s="303"/>
      <c r="G18" s="303"/>
      <c r="H18" s="303"/>
      <c r="I18" s="303"/>
    </row>
    <row r="19" spans="1:9" ht="71.25"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7.25" customHeight="1" x14ac:dyDescent="0.2">
      <c r="A28" s="303"/>
      <c r="B28" s="303"/>
      <c r="C28" s="303"/>
      <c r="D28" s="303"/>
      <c r="E28" s="303"/>
      <c r="F28" s="303"/>
      <c r="G28" s="303"/>
      <c r="H28" s="303"/>
      <c r="I28" s="303"/>
    </row>
    <row r="29" spans="1:9" ht="37.5" customHeight="1" x14ac:dyDescent="0.2">
      <c r="A29" s="303"/>
      <c r="B29" s="303"/>
      <c r="C29" s="303"/>
      <c r="D29" s="303"/>
      <c r="E29" s="303"/>
      <c r="F29" s="303"/>
      <c r="G29" s="303"/>
      <c r="H29" s="303"/>
      <c r="I29" s="303"/>
    </row>
    <row r="30" spans="1:9" ht="37.5" customHeight="1" x14ac:dyDescent="0.2">
      <c r="A30" s="303"/>
      <c r="B30" s="303"/>
      <c r="C30" s="303"/>
      <c r="D30" s="303"/>
      <c r="E30" s="303"/>
      <c r="F30" s="303"/>
      <c r="G30" s="303"/>
      <c r="H30" s="303"/>
      <c r="I30" s="303"/>
    </row>
    <row r="31" spans="1:9" ht="219.75" customHeight="1" x14ac:dyDescent="0.2">
      <c r="A31" s="303"/>
      <c r="B31" s="303"/>
      <c r="C31" s="303"/>
      <c r="D31" s="303"/>
      <c r="E31" s="303"/>
      <c r="F31" s="303"/>
      <c r="G31" s="303"/>
      <c r="H31" s="303"/>
      <c r="I31" s="303"/>
    </row>
    <row r="32" spans="1:9" ht="267"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25.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7.2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1.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3.5" customHeight="1" x14ac:dyDescent="0.2">
      <c r="A41" s="303"/>
      <c r="B41" s="303"/>
      <c r="C41" s="303"/>
      <c r="D41" s="303"/>
      <c r="E41" s="303"/>
      <c r="F41" s="303"/>
      <c r="G41" s="303"/>
      <c r="H41" s="303"/>
      <c r="I41" s="303"/>
    </row>
    <row r="42" spans="1:9" ht="186.75"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sheetData>
  <mergeCells count="1">
    <mergeCell ref="A1:I43"/>
  </mergeCells>
  <printOptions horizontalCentered="1"/>
  <pageMargins left="0.55118110236220474" right="0.55118110236220474" top="0.55118110236220474" bottom="0.55118110236220474" header="0.27559055118110237" footer="0.31496062992125984"/>
  <pageSetup paperSize="9" scale="84" orientation="portrait" r:id="rId1"/>
  <rowBreaks count="3" manualBreakCount="3">
    <brk id="19" max="8" man="1"/>
    <brk id="31" max="8" man="1"/>
    <brk id="4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2022-10-21T08:08:31Z</cp:lastPrinted>
  <dcterms:created xsi:type="dcterms:W3CDTF">2008-10-17T11:51:54Z</dcterms:created>
  <dcterms:modified xsi:type="dcterms:W3CDTF">2022-10-21T08:17:12Z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