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11985" yWindow="225" windowWidth="12030" windowHeight="991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L71" i="18" l="1"/>
  <c r="L58" i="18"/>
  <c r="L67" i="18" s="1"/>
  <c r="L57" i="18"/>
  <c r="L68" i="18" s="1"/>
  <c r="L54" i="18"/>
  <c r="L43" i="18"/>
  <c r="L34" i="18"/>
  <c r="L28" i="18"/>
  <c r="L23" i="18"/>
  <c r="L17" i="18"/>
  <c r="L13" i="18"/>
  <c r="L11" i="18" s="1"/>
  <c r="L44" i="18" s="1"/>
  <c r="L8" i="18"/>
  <c r="K67" i="18"/>
  <c r="J67" i="18"/>
  <c r="K58" i="18"/>
  <c r="J58" i="18"/>
  <c r="K34" i="18"/>
  <c r="J34" i="18"/>
  <c r="K28" i="18"/>
  <c r="J28" i="18"/>
  <c r="J43" i="18" s="1"/>
  <c r="K23" i="18"/>
  <c r="J23" i="18"/>
  <c r="K17" i="18"/>
  <c r="J17" i="18"/>
  <c r="J11" i="18" s="1"/>
  <c r="J44" i="18" s="1"/>
  <c r="K13" i="18"/>
  <c r="J13" i="18"/>
  <c r="K8" i="18"/>
  <c r="K43" i="18" s="1"/>
  <c r="J8" i="18"/>
  <c r="J17" i="17"/>
  <c r="J23" i="17" s="1"/>
  <c r="J26" i="17"/>
  <c r="J7" i="17"/>
  <c r="K7" i="17"/>
  <c r="J8" i="17"/>
  <c r="J16" i="17" s="1"/>
  <c r="K8" i="17"/>
  <c r="K16" i="17" s="1"/>
  <c r="J9" i="17"/>
  <c r="K9" i="17"/>
  <c r="J10" i="17"/>
  <c r="K10" i="17"/>
  <c r="J11" i="17"/>
  <c r="K11" i="17"/>
  <c r="J15" i="17"/>
  <c r="K15" i="17"/>
  <c r="K53" i="20"/>
  <c r="J53" i="20"/>
  <c r="K45" i="20"/>
  <c r="K47" i="20" s="1"/>
  <c r="J45" i="20"/>
  <c r="J47" i="20" s="1"/>
  <c r="J49" i="20" s="1"/>
  <c r="K39" i="20"/>
  <c r="K46" i="20" s="1"/>
  <c r="J39" i="20"/>
  <c r="J46" i="20" s="1"/>
  <c r="K32" i="20"/>
  <c r="J32" i="20"/>
  <c r="J34" i="20" s="1"/>
  <c r="K28" i="20"/>
  <c r="K33" i="20" s="1"/>
  <c r="J28" i="20"/>
  <c r="J33" i="20" s="1"/>
  <c r="K19" i="20"/>
  <c r="J19" i="20"/>
  <c r="J21" i="20" s="1"/>
  <c r="K14" i="20"/>
  <c r="K20" i="20" s="1"/>
  <c r="J14" i="20"/>
  <c r="J20" i="20" s="1"/>
  <c r="K120" i="19"/>
  <c r="J120" i="19"/>
  <c r="K119" i="19"/>
  <c r="J119" i="19"/>
  <c r="J104" i="19"/>
  <c r="J101" i="19" s="1"/>
  <c r="K101" i="19"/>
  <c r="K91" i="19"/>
  <c r="J91" i="19"/>
  <c r="K87" i="19"/>
  <c r="J87" i="19"/>
  <c r="K83" i="19"/>
  <c r="J83" i="19"/>
  <c r="K80" i="19"/>
  <c r="J80" i="19"/>
  <c r="K73" i="19"/>
  <c r="J73" i="19"/>
  <c r="J70" i="19" s="1"/>
  <c r="K70" i="19"/>
  <c r="K115" i="19" s="1"/>
  <c r="K57" i="19"/>
  <c r="J57" i="19"/>
  <c r="K50" i="19"/>
  <c r="J50" i="19"/>
  <c r="K42" i="19"/>
  <c r="J42" i="19"/>
  <c r="J41" i="19" s="1"/>
  <c r="K41" i="19"/>
  <c r="K67" i="19" s="1"/>
  <c r="K36" i="19"/>
  <c r="J36" i="19"/>
  <c r="J30" i="19"/>
  <c r="J27" i="19" s="1"/>
  <c r="J9" i="19" s="1"/>
  <c r="J67" i="19" s="1"/>
  <c r="K27" i="19"/>
  <c r="K17" i="19"/>
  <c r="J17" i="19"/>
  <c r="K10" i="19"/>
  <c r="J10" i="19"/>
  <c r="K9" i="19"/>
  <c r="K11" i="18" l="1"/>
  <c r="K44" i="18" s="1"/>
  <c r="K47" i="18" s="1"/>
  <c r="K34" i="20"/>
  <c r="K21" i="20"/>
  <c r="K49" i="20" s="1"/>
  <c r="K17" i="17"/>
  <c r="K23" i="17" s="1"/>
  <c r="L47" i="18"/>
  <c r="L46" i="18"/>
  <c r="L45" i="18"/>
  <c r="L49" i="18" s="1"/>
  <c r="K46" i="18"/>
  <c r="J46" i="18"/>
  <c r="J45" i="18"/>
  <c r="J49" i="18" s="1"/>
  <c r="J57" i="18" s="1"/>
  <c r="J68" i="18" s="1"/>
  <c r="J71" i="18" s="1"/>
  <c r="J47" i="18"/>
  <c r="J48" i="20"/>
  <c r="K48" i="20"/>
  <c r="J115" i="19"/>
  <c r="K45" i="18" l="1"/>
  <c r="K49" i="18" s="1"/>
  <c r="K57" i="18" s="1"/>
  <c r="K68" i="18" s="1"/>
  <c r="K71" i="18" s="1"/>
  <c r="L50" i="18"/>
  <c r="L51" i="18"/>
  <c r="K51" i="18"/>
  <c r="J51" i="18"/>
  <c r="J50" i="18"/>
  <c r="J54" i="18" s="1"/>
  <c r="K50" i="18" l="1"/>
  <c r="K54" i="18" s="1"/>
  <c r="K26" i="17"/>
  <c r="J25" i="17" l="1"/>
  <c r="M34" i="18" l="1"/>
  <c r="M28" i="18"/>
  <c r="M23" i="18"/>
  <c r="M17" i="18"/>
  <c r="M13" i="18"/>
  <c r="M8" i="18"/>
  <c r="M43" i="18" s="1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H47" i="14" s="1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H95" i="14" s="1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I143" i="14" s="1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I151" i="14" s="1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I163" i="14" s="1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H187" i="14" s="1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I354" i="14" s="1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I359" i="14" s="1"/>
  <c r="F359" i="14"/>
  <c r="H359" i="14" s="1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H366" i="14" s="1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H380" i="14" s="1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1" i="14"/>
  <c r="I86" i="14"/>
  <c r="I88" i="14"/>
  <c r="I97" i="14"/>
  <c r="I98" i="14"/>
  <c r="I108" i="14"/>
  <c r="I113" i="14"/>
  <c r="I118" i="14"/>
  <c r="I120" i="14"/>
  <c r="I129" i="14"/>
  <c r="I130" i="14"/>
  <c r="I147" i="14"/>
  <c r="I148" i="14"/>
  <c r="I150" i="14"/>
  <c r="I155" i="14"/>
  <c r="I164" i="14"/>
  <c r="I166" i="14"/>
  <c r="I171" i="14"/>
  <c r="I192" i="14"/>
  <c r="I197" i="14"/>
  <c r="I208" i="14"/>
  <c r="I221" i="14"/>
  <c r="I250" i="14"/>
  <c r="I267" i="14"/>
  <c r="I276" i="14"/>
  <c r="I299" i="14"/>
  <c r="I311" i="14"/>
  <c r="I314" i="14"/>
  <c r="I327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40" i="14"/>
  <c r="I390" i="14"/>
  <c r="I378" i="14"/>
  <c r="I358" i="14"/>
  <c r="H113" i="14"/>
  <c r="H57" i="14"/>
  <c r="AC71" i="14"/>
  <c r="H60" i="14"/>
  <c r="H48" i="14"/>
  <c r="H40" i="14"/>
  <c r="H32" i="14"/>
  <c r="H19" i="14"/>
  <c r="H69" i="14"/>
  <c r="I61" i="14"/>
  <c r="I363" i="14"/>
  <c r="I55" i="14"/>
  <c r="H278" i="14"/>
  <c r="I375" i="14"/>
  <c r="H199" i="14"/>
  <c r="H132" i="14"/>
  <c r="H240" i="14"/>
  <c r="H62" i="14"/>
  <c r="H367" i="14"/>
  <c r="H358" i="14" l="1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M44" i="18" s="1"/>
  <c r="I387" i="14"/>
  <c r="M47" i="18" l="1"/>
  <c r="M46" i="18"/>
  <c r="M45" i="18"/>
  <c r="M49" i="18" s="1"/>
  <c r="M51" i="18" s="1"/>
  <c r="M50" i="18" l="1"/>
  <c r="M54" i="18" s="1"/>
  <c r="M57" i="18"/>
  <c r="M68" i="18" s="1"/>
  <c r="M71" i="18" s="1"/>
  <c r="K25" i="17" l="1"/>
</calcChain>
</file>

<file path=xl/sharedStrings.xml><?xml version="1.0" encoding="utf-8"?>
<sst xmlns="http://schemas.openxmlformats.org/spreadsheetml/2006/main" count="840" uniqueCount="421">
  <si>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</si>
  <si>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</si>
  <si>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</si>
  <si>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</si>
  <si>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</si>
  <si>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</si>
  <si>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</si>
  <si>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</si>
  <si>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</si>
  <si>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</si>
  <si>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</si>
  <si>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</si>
  <si>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</si>
  <si>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</si>
  <si>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</si>
  <si>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</si>
  <si>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</si>
  <si>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</si>
  <si>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</si>
  <si>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</si>
  <si>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</si>
  <si>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</si>
  <si>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</si>
  <si>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</si>
  <si>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</si>
  <si>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</si>
  <si>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</si>
  <si>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</si>
  <si>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</si>
  <si>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</si>
  <si>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</si>
  <si>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</si>
  <si>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</si>
  <si>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</si>
  <si>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</si>
  <si>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</si>
  <si>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</si>
  <si>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</si>
  <si>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</si>
  <si>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</si>
  <si>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</si>
  <si>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</si>
  <si>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</si>
  <si>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</si>
  <si>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</si>
  <si>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</si>
  <si>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</si>
  <si>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</si>
  <si>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</si>
  <si>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</si>
  <si>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</si>
  <si>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</si>
  <si>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</si>
  <si>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</si>
  <si>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</si>
  <si>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</si>
  <si>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</si>
  <si>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</si>
  <si>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</si>
  <si>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</si>
  <si>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</si>
  <si>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</si>
  <si>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</si>
  <si>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</si>
  <si>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</si>
  <si>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</si>
  <si>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</si>
  <si>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</si>
  <si>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</si>
  <si>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</si>
  <si>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</si>
  <si>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</si>
  <si>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</si>
  <si>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</si>
  <si>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</si>
  <si>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</si>
  <si>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</si>
  <si>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</si>
  <si>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</si>
  <si>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</si>
  <si>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</si>
  <si>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</si>
  <si>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</si>
  <si>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</si>
  <si>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</si>
  <si>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</si>
  <si>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</si>
  <si>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</si>
  <si>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</si>
  <si>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</si>
  <si>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</si>
  <si>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</si>
  <si>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</si>
  <si>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</si>
  <si>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</si>
  <si>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</si>
  <si>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</si>
  <si>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</si>
  <si>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</si>
  <si>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</si>
  <si>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</si>
  <si>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</si>
  <si>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</si>
  <si>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</si>
  <si>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</si>
  <si>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</si>
  <si>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</si>
  <si>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</si>
  <si>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</si>
  <si>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</si>
  <si>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</si>
  <si>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</si>
  <si>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</si>
  <si>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</si>
  <si>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</si>
  <si>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</si>
  <si>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</si>
  <si>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</si>
  <si>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</si>
  <si>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</si>
  <si>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</si>
  <si>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</si>
  <si>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</si>
  <si>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</si>
  <si>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</si>
  <si>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</si>
  <si>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</si>
  <si>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</si>
  <si>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</si>
  <si>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</si>
  <si>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</si>
  <si>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</si>
  <si>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</si>
  <si>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</si>
  <si>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</si>
  <si>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</si>
  <si>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</si>
  <si>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</si>
  <si>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</si>
  <si>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</si>
  <si>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</si>
  <si>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</si>
  <si>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</si>
  <si>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</si>
  <si>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</si>
  <si>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</si>
  <si>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</si>
  <si>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</si>
  <si>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</si>
  <si>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</si>
  <si>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</si>
  <si>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</si>
  <si>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</si>
  <si>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</si>
  <si>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</si>
  <si>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</si>
  <si>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</si>
  <si>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</si>
  <si>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</si>
  <si>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</si>
  <si>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</si>
  <si>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</si>
  <si>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</si>
  <si>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</si>
  <si>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</si>
  <si>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</si>
  <si>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</si>
  <si>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</si>
  <si>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</si>
  <si>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</si>
  <si>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</si>
  <si>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</si>
  <si>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</si>
  <si>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</si>
  <si>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</si>
  <si>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</si>
  <si>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</si>
  <si>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</si>
  <si>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</si>
  <si>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</si>
  <si>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</si>
  <si>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</si>
  <si>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</si>
  <si>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</si>
  <si>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</si>
  <si>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</si>
  <si>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</si>
  <si>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</si>
  <si>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</si>
  <si>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</si>
  <si>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</si>
  <si>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</si>
  <si>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</si>
  <si>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</si>
  <si>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</si>
  <si>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</si>
  <si>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</si>
  <si>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</si>
  <si>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</si>
  <si>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</si>
  <si>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</si>
  <si>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</si>
  <si>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</si>
  <si>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</si>
  <si>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</si>
  <si>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</si>
  <si>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</si>
  <si>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</si>
  <si>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</si>
  <si>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</si>
  <si>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</si>
  <si>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</si>
  <si>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</si>
  <si>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</si>
  <si>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</si>
  <si>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</si>
  <si>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</si>
  <si>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</si>
  <si>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</si>
  <si>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</si>
  <si>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</si>
  <si>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</si>
  <si>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</si>
  <si>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</si>
  <si>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</si>
  <si>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</si>
  <si>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</si>
  <si>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</si>
  <si>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</si>
  <si>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</si>
  <si>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</si>
  <si>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</si>
  <si>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</si>
  <si>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</si>
  <si>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</si>
  <si>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</si>
  <si>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</si>
  <si>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</si>
  <si>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</si>
  <si>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</si>
  <si>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</si>
  <si>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</si>
  <si>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</si>
  <si>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</si>
  <si>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</si>
  <si>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</si>
  <si>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</si>
  <si>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</si>
  <si>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</si>
  <si>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</si>
  <si>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</si>
  <si>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</si>
  <si>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</si>
  <si>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</si>
  <si>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</si>
  <si>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</si>
  <si>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</si>
  <si>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</si>
  <si>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</si>
  <si>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</si>
  <si>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</si>
  <si>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</si>
  <si>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</si>
  <si>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</si>
  <si>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</si>
  <si>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</si>
  <si>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</si>
  <si>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</si>
  <si>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</si>
  <si>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</si>
  <si>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</si>
  <si>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</si>
  <si>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</si>
  <si>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</si>
  <si>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</si>
  <si>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</si>
  <si>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</si>
  <si>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</si>
  <si>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</si>
  <si>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</si>
  <si>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</si>
  <si>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</si>
  <si>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</si>
  <si>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</si>
  <si>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</si>
  <si>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</si>
  <si>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</si>
  <si>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</si>
  <si>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</si>
  <si>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</si>
  <si>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</si>
  <si>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</si>
  <si>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</si>
  <si>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</si>
  <si>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</si>
  <si>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</si>
  <si>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</si>
  <si>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</si>
  <si>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</si>
  <si>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</si>
  <si>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</si>
  <si>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</si>
  <si>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</si>
  <si>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</si>
  <si>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</si>
  <si>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</si>
  <si>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</si>
  <si>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</si>
  <si>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</si>
  <si>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</si>
  <si>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</si>
  <si>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</si>
  <si>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</si>
  <si>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</si>
  <si>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</si>
  <si>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</si>
  <si>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</si>
  <si>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</si>
  <si>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</si>
  <si>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</si>
  <si>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</si>
  <si>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</si>
  <si>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</si>
  <si>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</si>
  <si>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</si>
  <si>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</si>
  <si>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</si>
  <si>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</si>
  <si>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</si>
  <si>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</si>
  <si>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</si>
  <si>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</si>
  <si>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</si>
  <si>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</si>
  <si>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</si>
  <si>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</si>
  <si>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</si>
  <si>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</si>
  <si>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</si>
  <si>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</si>
  <si>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</si>
  <si>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</si>
  <si>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</si>
  <si>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</si>
  <si>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</si>
  <si>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</si>
  <si>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</si>
  <si>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</si>
  <si>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</si>
  <si>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</si>
  <si>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</si>
  <si>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</si>
  <si>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</si>
  <si>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</si>
  <si>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</si>
  <si>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</si>
  <si>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</si>
  <si>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</si>
  <si>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</si>
  <si>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</si>
  <si>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</si>
  <si>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</si>
  <si>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</si>
  <si>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</si>
  <si>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</si>
  <si>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</si>
  <si>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</si>
  <si>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</si>
  <si>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</si>
  <si>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</si>
  <si>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</si>
  <si>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</si>
  <si>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</si>
  <si>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</si>
  <si>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</si>
  <si>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</si>
  <si>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</si>
  <si>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</si>
  <si>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</si>
  <si>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</si>
  <si>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</si>
  <si>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</si>
  <si>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</si>
  <si>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</si>
  <si>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</si>
  <si>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</si>
  <si>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</si>
  <si>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</si>
  <si>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</si>
  <si>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</si>
  <si>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</si>
  <si>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</si>
  <si>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</si>
  <si>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</si>
  <si>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</si>
  <si>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</si>
  <si>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</si>
  <si>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</si>
  <si>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</si>
  <si>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</si>
  <si>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</si>
  <si>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</si>
  <si>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</si>
  <si>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</si>
  <si>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</si>
  <si>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</si>
  <si>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ŽITO d.d.</t>
  </si>
  <si>
    <t>5391814000</t>
  </si>
  <si>
    <t>1.1.2017.</t>
  </si>
  <si>
    <t>31.12.2017.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</si>
  <si>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</si>
  <si>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</si>
  <si>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</si>
  <si>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</si>
  <si>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</si>
  <si>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</si>
  <si>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</si>
  <si>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Računovodstvene politike u 2017. godini nisu se mijenjale.</t>
  </si>
  <si>
    <t>za razdoblje od 1.1.2017. do 31.12.2017.</t>
  </si>
  <si>
    <t>u razdoblju 1.1.2017. do 31.12.2017.</t>
  </si>
  <si>
    <t>stanje na dan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</si>
</sst>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C52" sqref="C52:I52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4" t="s">
        <v>299</v>
      </c>
      <c r="B1" s="204"/>
      <c r="C1" s="204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3" t="s">
        <v>300</v>
      </c>
      <c r="B2" s="163"/>
      <c r="C2" s="163"/>
      <c r="D2" s="164"/>
      <c r="E2" s="33" t="s">
        <v>408</v>
      </c>
      <c r="F2" s="34"/>
      <c r="G2" s="35" t="s">
        <v>301</v>
      </c>
      <c r="H2" s="33" t="s">
        <v>409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5" t="s">
        <v>362</v>
      </c>
      <c r="B4" s="165"/>
      <c r="C4" s="165"/>
      <c r="D4" s="165"/>
      <c r="E4" s="165"/>
      <c r="F4" s="165"/>
      <c r="G4" s="165"/>
      <c r="H4" s="165"/>
      <c r="I4" s="165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3" t="s">
        <v>302</v>
      </c>
      <c r="B6" s="154"/>
      <c r="C6" s="161" t="s">
        <v>366</v>
      </c>
      <c r="D6" s="162"/>
      <c r="E6" s="166"/>
      <c r="F6" s="166"/>
      <c r="G6" s="166"/>
      <c r="H6" s="166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6"/>
      <c r="F7" s="166"/>
      <c r="G7" s="166"/>
      <c r="H7" s="166"/>
      <c r="I7" s="48"/>
      <c r="J7" s="31"/>
      <c r="K7" s="31"/>
      <c r="L7" s="31"/>
    </row>
    <row r="8" spans="1:12" x14ac:dyDescent="0.2">
      <c r="A8" s="167" t="s">
        <v>303</v>
      </c>
      <c r="B8" s="168"/>
      <c r="C8" s="161" t="s">
        <v>367</v>
      </c>
      <c r="D8" s="162"/>
      <c r="E8" s="166"/>
      <c r="F8" s="166"/>
      <c r="G8" s="166"/>
      <c r="H8" s="166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8" t="s">
        <v>304</v>
      </c>
      <c r="B10" s="159"/>
      <c r="C10" s="161" t="s">
        <v>368</v>
      </c>
      <c r="D10" s="162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0"/>
      <c r="B11" s="16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3" t="s">
        <v>305</v>
      </c>
      <c r="B12" s="154"/>
      <c r="C12" s="155" t="s">
        <v>369</v>
      </c>
      <c r="D12" s="169"/>
      <c r="E12" s="169"/>
      <c r="F12" s="169"/>
      <c r="G12" s="169"/>
      <c r="H12" s="169"/>
      <c r="I12" s="170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3" t="s">
        <v>306</v>
      </c>
      <c r="B14" s="154"/>
      <c r="C14" s="171">
        <v>48000</v>
      </c>
      <c r="D14" s="172"/>
      <c r="E14" s="40"/>
      <c r="F14" s="155" t="s">
        <v>370</v>
      </c>
      <c r="G14" s="156"/>
      <c r="H14" s="156"/>
      <c r="I14" s="15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3" t="s">
        <v>307</v>
      </c>
      <c r="B16" s="154"/>
      <c r="C16" s="155" t="s">
        <v>371</v>
      </c>
      <c r="D16" s="156"/>
      <c r="E16" s="156"/>
      <c r="F16" s="156"/>
      <c r="G16" s="156"/>
      <c r="H16" s="156"/>
      <c r="I16" s="15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3" t="s">
        <v>308</v>
      </c>
      <c r="B18" s="154"/>
      <c r="C18" s="173" t="s">
        <v>388</v>
      </c>
      <c r="D18" s="174"/>
      <c r="E18" s="174"/>
      <c r="F18" s="174"/>
      <c r="G18" s="174"/>
      <c r="H18" s="174"/>
      <c r="I18" s="175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3" t="s">
        <v>309</v>
      </c>
      <c r="B20" s="154"/>
      <c r="C20" s="173" t="s">
        <v>372</v>
      </c>
      <c r="D20" s="174"/>
      <c r="E20" s="174"/>
      <c r="F20" s="174"/>
      <c r="G20" s="174"/>
      <c r="H20" s="174"/>
      <c r="I20" s="175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3" t="s">
        <v>310</v>
      </c>
      <c r="B22" s="154"/>
      <c r="C22" s="53">
        <v>201</v>
      </c>
      <c r="D22" s="155" t="s">
        <v>370</v>
      </c>
      <c r="E22" s="176"/>
      <c r="F22" s="177"/>
      <c r="G22" s="178"/>
      <c r="H22" s="179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3" t="s">
        <v>311</v>
      </c>
      <c r="B24" s="154"/>
      <c r="C24" s="53">
        <v>6</v>
      </c>
      <c r="D24" s="180" t="s">
        <v>373</v>
      </c>
      <c r="E24" s="181"/>
      <c r="F24" s="181"/>
      <c r="G24" s="182"/>
      <c r="H24" s="47" t="s">
        <v>312</v>
      </c>
      <c r="I24" s="149">
        <v>6306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3" t="s">
        <v>313</v>
      </c>
      <c r="B26" s="154"/>
      <c r="C26" s="56" t="s">
        <v>374</v>
      </c>
      <c r="D26" s="57"/>
      <c r="E26" s="31"/>
      <c r="F26" s="58"/>
      <c r="G26" s="153" t="s">
        <v>314</v>
      </c>
      <c r="H26" s="154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3" t="s">
        <v>315</v>
      </c>
      <c r="B28" s="184"/>
      <c r="C28" s="185"/>
      <c r="D28" s="185"/>
      <c r="E28" s="186" t="s">
        <v>316</v>
      </c>
      <c r="F28" s="187"/>
      <c r="G28" s="187"/>
      <c r="H28" s="188" t="s">
        <v>317</v>
      </c>
      <c r="I28" s="18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9" t="s">
        <v>375</v>
      </c>
      <c r="B30" s="190"/>
      <c r="C30" s="190"/>
      <c r="D30" s="191"/>
      <c r="E30" s="189" t="s">
        <v>376</v>
      </c>
      <c r="F30" s="190"/>
      <c r="G30" s="190"/>
      <c r="H30" s="161" t="s">
        <v>377</v>
      </c>
      <c r="I30" s="162"/>
      <c r="J30" s="31"/>
      <c r="K30" s="31"/>
      <c r="L30" s="31"/>
    </row>
    <row r="31" spans="1:12" x14ac:dyDescent="0.2">
      <c r="A31" s="100"/>
      <c r="B31" s="100"/>
      <c r="C31" s="101"/>
      <c r="D31" s="192"/>
      <c r="E31" s="192"/>
      <c r="F31" s="192"/>
      <c r="G31" s="193"/>
      <c r="H31" s="55"/>
      <c r="I31" s="112"/>
      <c r="J31" s="31"/>
      <c r="K31" s="31"/>
      <c r="L31" s="31"/>
    </row>
    <row r="32" spans="1:12" x14ac:dyDescent="0.2">
      <c r="A32" s="189" t="s">
        <v>406</v>
      </c>
      <c r="B32" s="190"/>
      <c r="C32" s="190"/>
      <c r="D32" s="191"/>
      <c r="E32" s="189" t="s">
        <v>402</v>
      </c>
      <c r="F32" s="190"/>
      <c r="G32" s="190"/>
      <c r="H32" s="194" t="s">
        <v>407</v>
      </c>
      <c r="I32" s="195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3"/>
      <c r="J33" s="31"/>
      <c r="K33" s="31"/>
      <c r="L33" s="31"/>
    </row>
    <row r="34" spans="1:12" x14ac:dyDescent="0.2">
      <c r="A34" s="196" t="s">
        <v>384</v>
      </c>
      <c r="B34" s="197"/>
      <c r="C34" s="197"/>
      <c r="D34" s="198"/>
      <c r="E34" s="196" t="s">
        <v>385</v>
      </c>
      <c r="F34" s="197"/>
      <c r="G34" s="197"/>
      <c r="H34" s="194" t="s">
        <v>386</v>
      </c>
      <c r="I34" s="195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3"/>
      <c r="J35" s="31"/>
      <c r="K35" s="31"/>
      <c r="L35" s="31"/>
    </row>
    <row r="36" spans="1:12" x14ac:dyDescent="0.2">
      <c r="A36" s="189" t="s">
        <v>378</v>
      </c>
      <c r="B36" s="190"/>
      <c r="C36" s="190"/>
      <c r="D36" s="191"/>
      <c r="E36" s="196" t="s">
        <v>379</v>
      </c>
      <c r="F36" s="197"/>
      <c r="G36" s="197"/>
      <c r="H36" s="194" t="s">
        <v>380</v>
      </c>
      <c r="I36" s="195"/>
      <c r="J36" s="31"/>
      <c r="K36" s="31"/>
      <c r="L36" s="31"/>
    </row>
    <row r="37" spans="1:12" x14ac:dyDescent="0.2">
      <c r="A37" s="104"/>
      <c r="B37" s="104"/>
      <c r="C37" s="212"/>
      <c r="D37" s="213"/>
      <c r="E37" s="55"/>
      <c r="F37" s="212"/>
      <c r="G37" s="213"/>
      <c r="H37" s="55"/>
      <c r="I37" s="55"/>
      <c r="J37" s="31"/>
      <c r="K37" s="31"/>
      <c r="L37" s="31"/>
    </row>
    <row r="38" spans="1:12" x14ac:dyDescent="0.2">
      <c r="A38" s="196" t="s">
        <v>381</v>
      </c>
      <c r="B38" s="197"/>
      <c r="C38" s="197"/>
      <c r="D38" s="198"/>
      <c r="E38" s="196" t="s">
        <v>382</v>
      </c>
      <c r="F38" s="197"/>
      <c r="G38" s="197"/>
      <c r="H38" s="194" t="s">
        <v>383</v>
      </c>
      <c r="I38" s="195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6" t="s">
        <v>410</v>
      </c>
      <c r="B40" s="197"/>
      <c r="C40" s="197"/>
      <c r="D40" s="198"/>
      <c r="E40" s="196" t="s">
        <v>411</v>
      </c>
      <c r="F40" s="197"/>
      <c r="G40" s="197"/>
      <c r="H40" s="194" t="s">
        <v>412</v>
      </c>
      <c r="I40" s="195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99" t="s">
        <v>318</v>
      </c>
      <c r="B44" s="200"/>
      <c r="C44" s="161"/>
      <c r="D44" s="162"/>
      <c r="E44" s="41"/>
      <c r="F44" s="155"/>
      <c r="G44" s="206"/>
      <c r="H44" s="206"/>
      <c r="I44" s="207"/>
      <c r="J44" s="31"/>
      <c r="K44" s="31"/>
      <c r="L44" s="31"/>
    </row>
    <row r="45" spans="1:12" x14ac:dyDescent="0.2">
      <c r="A45" s="62"/>
      <c r="B45" s="62"/>
      <c r="C45" s="208"/>
      <c r="D45" s="209"/>
      <c r="E45" s="40"/>
      <c r="F45" s="208"/>
      <c r="G45" s="210"/>
      <c r="H45" s="66"/>
      <c r="I45" s="66"/>
      <c r="J45" s="31"/>
      <c r="K45" s="31"/>
      <c r="L45" s="31"/>
    </row>
    <row r="46" spans="1:12" x14ac:dyDescent="0.2">
      <c r="A46" s="199" t="s">
        <v>319</v>
      </c>
      <c r="B46" s="200"/>
      <c r="C46" s="155" t="s">
        <v>413</v>
      </c>
      <c r="D46" s="211"/>
      <c r="E46" s="211"/>
      <c r="F46" s="211"/>
      <c r="G46" s="211"/>
      <c r="H46" s="211"/>
      <c r="I46" s="211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99" t="s">
        <v>321</v>
      </c>
      <c r="B48" s="200"/>
      <c r="C48" s="201" t="s">
        <v>414</v>
      </c>
      <c r="D48" s="202"/>
      <c r="E48" s="203"/>
      <c r="F48" s="41"/>
      <c r="G48" s="47" t="s">
        <v>322</v>
      </c>
      <c r="H48" s="201" t="s">
        <v>394</v>
      </c>
      <c r="I48" s="203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99" t="s">
        <v>308</v>
      </c>
      <c r="B50" s="200"/>
      <c r="C50" s="216" t="s">
        <v>415</v>
      </c>
      <c r="D50" s="217"/>
      <c r="E50" s="217"/>
      <c r="F50" s="217"/>
      <c r="G50" s="217"/>
      <c r="H50" s="217"/>
      <c r="I50" s="218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3" t="s">
        <v>323</v>
      </c>
      <c r="B52" s="154"/>
      <c r="C52" s="219" t="s">
        <v>416</v>
      </c>
      <c r="D52" s="217"/>
      <c r="E52" s="217"/>
      <c r="F52" s="217"/>
      <c r="G52" s="217"/>
      <c r="H52" s="217"/>
      <c r="I52" s="170"/>
      <c r="J52" s="31"/>
      <c r="K52" s="31"/>
      <c r="L52" s="31"/>
    </row>
    <row r="53" spans="1:12" x14ac:dyDescent="0.2">
      <c r="A53" s="68"/>
      <c r="B53" s="68"/>
      <c r="C53" s="205" t="s">
        <v>324</v>
      </c>
      <c r="D53" s="205"/>
      <c r="E53" s="205"/>
      <c r="F53" s="205"/>
      <c r="G53" s="205"/>
      <c r="H53" s="205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0" t="s">
        <v>325</v>
      </c>
      <c r="C55" s="221"/>
      <c r="D55" s="221"/>
      <c r="E55" s="221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2" t="s">
        <v>389</v>
      </c>
      <c r="C56" s="223"/>
      <c r="D56" s="223"/>
      <c r="E56" s="223"/>
      <c r="F56" s="223"/>
      <c r="G56" s="223"/>
      <c r="H56" s="223"/>
      <c r="I56" s="223"/>
      <c r="J56" s="31"/>
      <c r="K56" s="31"/>
      <c r="L56" s="31"/>
    </row>
    <row r="57" spans="1:12" x14ac:dyDescent="0.2">
      <c r="A57" s="68"/>
      <c r="B57" s="222" t="s">
        <v>353</v>
      </c>
      <c r="C57" s="223"/>
      <c r="D57" s="223"/>
      <c r="E57" s="223"/>
      <c r="F57" s="223"/>
      <c r="G57" s="223"/>
      <c r="H57" s="223"/>
      <c r="I57" s="91"/>
      <c r="J57" s="31"/>
      <c r="K57" s="31"/>
      <c r="L57" s="31"/>
    </row>
    <row r="58" spans="1:12" x14ac:dyDescent="0.2">
      <c r="A58" s="68"/>
      <c r="B58" s="222" t="s">
        <v>354</v>
      </c>
      <c r="C58" s="223"/>
      <c r="D58" s="223"/>
      <c r="E58" s="223"/>
      <c r="F58" s="223"/>
      <c r="G58" s="223"/>
      <c r="H58" s="223"/>
      <c r="I58" s="223"/>
      <c r="J58" s="31"/>
      <c r="K58" s="31"/>
      <c r="L58" s="31"/>
    </row>
    <row r="59" spans="1:12" x14ac:dyDescent="0.2">
      <c r="A59" s="68"/>
      <c r="B59" s="222" t="s">
        <v>355</v>
      </c>
      <c r="C59" s="223"/>
      <c r="D59" s="223"/>
      <c r="E59" s="223"/>
      <c r="F59" s="223"/>
      <c r="G59" s="223"/>
      <c r="H59" s="223"/>
      <c r="I59" s="223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4" t="s">
        <v>328</v>
      </c>
      <c r="H62" s="225"/>
      <c r="I62" s="226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4"/>
      <c r="H63" s="215"/>
      <c r="I63" s="46"/>
      <c r="J63" s="31"/>
      <c r="K63" s="31"/>
      <c r="L63" s="31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45" sqref="M45:M46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19" bestFit="1" customWidth="1"/>
    <col min="13" max="13" width="10.28515625" bestFit="1" customWidth="1"/>
    <col min="14" max="14" width="11" customWidth="1"/>
  </cols>
  <sheetData>
    <row r="1" spans="1:14" ht="12.75" customHeight="1" x14ac:dyDescent="0.2">
      <c r="A1" s="262" t="s">
        <v>184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4" ht="12.75" customHeight="1" x14ac:dyDescent="0.2">
      <c r="A2" s="263" t="s">
        <v>420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4" ht="6.75" customHeight="1" x14ac:dyDescent="0.2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4" ht="12.75" customHeight="1" x14ac:dyDescent="0.2">
      <c r="A4" s="264" t="s">
        <v>393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4" ht="30.75" customHeight="1" thickBot="1" x14ac:dyDescent="0.25">
      <c r="A5" s="267" t="s">
        <v>72</v>
      </c>
      <c r="B5" s="268"/>
      <c r="C5" s="268"/>
      <c r="D5" s="268"/>
      <c r="E5" s="268"/>
      <c r="F5" s="268"/>
      <c r="G5" s="268"/>
      <c r="H5" s="269"/>
      <c r="I5" s="118" t="s">
        <v>401</v>
      </c>
      <c r="J5" s="150" t="s">
        <v>364</v>
      </c>
      <c r="K5" s="118" t="s">
        <v>365</v>
      </c>
    </row>
    <row r="6" spans="1:14" x14ac:dyDescent="0.2">
      <c r="A6" s="270">
        <v>1</v>
      </c>
      <c r="B6" s="270"/>
      <c r="C6" s="270"/>
      <c r="D6" s="270"/>
      <c r="E6" s="270"/>
      <c r="F6" s="270"/>
      <c r="G6" s="270"/>
      <c r="H6" s="270"/>
      <c r="I6" s="76">
        <v>2</v>
      </c>
      <c r="J6" s="116">
        <v>3</v>
      </c>
      <c r="K6" s="130">
        <v>4</v>
      </c>
    </row>
    <row r="7" spans="1:14" x14ac:dyDescent="0.2">
      <c r="A7" s="257" t="s">
        <v>390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</row>
    <row r="8" spans="1:14" x14ac:dyDescent="0.2">
      <c r="A8" s="247" t="s">
        <v>74</v>
      </c>
      <c r="B8" s="248"/>
      <c r="C8" s="248"/>
      <c r="D8" s="248"/>
      <c r="E8" s="248"/>
      <c r="F8" s="248"/>
      <c r="G8" s="248"/>
      <c r="H8" s="260"/>
      <c r="I8" s="6">
        <v>1</v>
      </c>
      <c r="J8" s="22">
        <v>0</v>
      </c>
      <c r="K8" s="22">
        <v>0</v>
      </c>
      <c r="M8" s="9"/>
      <c r="N8" s="9"/>
    </row>
    <row r="9" spans="1:14" x14ac:dyDescent="0.2">
      <c r="A9" s="227" t="s">
        <v>8</v>
      </c>
      <c r="B9" s="228"/>
      <c r="C9" s="228"/>
      <c r="D9" s="228"/>
      <c r="E9" s="228"/>
      <c r="F9" s="228"/>
      <c r="G9" s="228"/>
      <c r="H9" s="229"/>
      <c r="I9" s="4">
        <v>2</v>
      </c>
      <c r="J9" s="23">
        <f>J10+J17+J27+J36+J40</f>
        <v>2801246793.6858411</v>
      </c>
      <c r="K9" s="23">
        <f>K10+K17+K27+K36+K40</f>
        <v>2766624657.476409</v>
      </c>
      <c r="L9" s="123"/>
      <c r="M9" s="9"/>
      <c r="N9" s="9"/>
    </row>
    <row r="10" spans="1:14" x14ac:dyDescent="0.2">
      <c r="A10" s="230" t="s">
        <v>255</v>
      </c>
      <c r="B10" s="231"/>
      <c r="C10" s="231"/>
      <c r="D10" s="231"/>
      <c r="E10" s="231"/>
      <c r="F10" s="231"/>
      <c r="G10" s="231"/>
      <c r="H10" s="232"/>
      <c r="I10" s="4">
        <v>3</v>
      </c>
      <c r="J10" s="23">
        <f>SUM(J11:J16)</f>
        <v>294005934.43421036</v>
      </c>
      <c r="K10" s="23">
        <f>SUM(K11:K16)</f>
        <v>267637476.05469856</v>
      </c>
      <c r="L10" s="123"/>
      <c r="M10" s="9"/>
      <c r="N10" s="9"/>
    </row>
    <row r="11" spans="1:14" x14ac:dyDescent="0.2">
      <c r="A11" s="230" t="s">
        <v>125</v>
      </c>
      <c r="B11" s="231"/>
      <c r="C11" s="231"/>
      <c r="D11" s="231"/>
      <c r="E11" s="231"/>
      <c r="F11" s="231"/>
      <c r="G11" s="231"/>
      <c r="H11" s="232"/>
      <c r="I11" s="4">
        <v>4</v>
      </c>
      <c r="J11" s="24">
        <v>8607298</v>
      </c>
      <c r="K11" s="24">
        <v>9019908</v>
      </c>
      <c r="L11" s="120"/>
      <c r="M11" s="9"/>
      <c r="N11" s="9"/>
    </row>
    <row r="12" spans="1:14" x14ac:dyDescent="0.2">
      <c r="A12" s="230" t="s">
        <v>10</v>
      </c>
      <c r="B12" s="231"/>
      <c r="C12" s="231"/>
      <c r="D12" s="231"/>
      <c r="E12" s="231"/>
      <c r="F12" s="231"/>
      <c r="G12" s="231"/>
      <c r="H12" s="232"/>
      <c r="I12" s="4">
        <v>5</v>
      </c>
      <c r="J12" s="24">
        <v>235073635.77931035</v>
      </c>
      <c r="K12" s="24">
        <v>200530011.22823456</v>
      </c>
      <c r="L12" s="120"/>
      <c r="M12" s="9"/>
      <c r="N12" s="9"/>
    </row>
    <row r="13" spans="1:14" x14ac:dyDescent="0.2">
      <c r="A13" s="230" t="s">
        <v>126</v>
      </c>
      <c r="B13" s="231"/>
      <c r="C13" s="231"/>
      <c r="D13" s="231"/>
      <c r="E13" s="231"/>
      <c r="F13" s="231"/>
      <c r="G13" s="231"/>
      <c r="H13" s="232"/>
      <c r="I13" s="4">
        <v>6</v>
      </c>
      <c r="J13" s="24">
        <v>26024445.654899999</v>
      </c>
      <c r="K13" s="24">
        <v>27402445.826464001</v>
      </c>
      <c r="L13" s="120"/>
      <c r="M13" s="9"/>
      <c r="N13" s="9"/>
    </row>
    <row r="14" spans="1:14" x14ac:dyDescent="0.2">
      <c r="A14" s="230" t="s">
        <v>259</v>
      </c>
      <c r="B14" s="231"/>
      <c r="C14" s="231"/>
      <c r="D14" s="231"/>
      <c r="E14" s="231"/>
      <c r="F14" s="231"/>
      <c r="G14" s="231"/>
      <c r="H14" s="232"/>
      <c r="I14" s="4">
        <v>7</v>
      </c>
      <c r="J14" s="24">
        <v>1024539</v>
      </c>
      <c r="K14" s="24">
        <v>1322095</v>
      </c>
      <c r="L14" s="120"/>
      <c r="M14" s="9"/>
      <c r="N14" s="9"/>
    </row>
    <row r="15" spans="1:14" x14ac:dyDescent="0.2">
      <c r="A15" s="230" t="s">
        <v>260</v>
      </c>
      <c r="B15" s="231"/>
      <c r="C15" s="231"/>
      <c r="D15" s="231"/>
      <c r="E15" s="231"/>
      <c r="F15" s="231"/>
      <c r="G15" s="231"/>
      <c r="H15" s="232"/>
      <c r="I15" s="4">
        <v>8</v>
      </c>
      <c r="J15" s="24">
        <v>23276016</v>
      </c>
      <c r="K15" s="24">
        <v>29363016</v>
      </c>
      <c r="L15" s="120"/>
      <c r="M15" s="9"/>
      <c r="N15" s="9"/>
    </row>
    <row r="16" spans="1:14" x14ac:dyDescent="0.2">
      <c r="A16" s="230" t="s">
        <v>261</v>
      </c>
      <c r="B16" s="231"/>
      <c r="C16" s="231"/>
      <c r="D16" s="231"/>
      <c r="E16" s="231"/>
      <c r="F16" s="231"/>
      <c r="G16" s="231"/>
      <c r="H16" s="232"/>
      <c r="I16" s="4">
        <v>9</v>
      </c>
      <c r="J16" s="24">
        <v>0</v>
      </c>
      <c r="K16" s="24">
        <v>0</v>
      </c>
      <c r="L16" s="120"/>
      <c r="M16" s="9"/>
      <c r="N16" s="9"/>
    </row>
    <row r="17" spans="1:14" x14ac:dyDescent="0.2">
      <c r="A17" s="230" t="s">
        <v>256</v>
      </c>
      <c r="B17" s="231"/>
      <c r="C17" s="231"/>
      <c r="D17" s="231"/>
      <c r="E17" s="231"/>
      <c r="F17" s="231"/>
      <c r="G17" s="231"/>
      <c r="H17" s="232"/>
      <c r="I17" s="4">
        <v>10</v>
      </c>
      <c r="J17" s="23">
        <f>SUM(J18:J26)</f>
        <v>2304443634.0989037</v>
      </c>
      <c r="K17" s="23">
        <f>SUM(K18:K26)</f>
        <v>2317991819.1676402</v>
      </c>
      <c r="L17" s="123"/>
      <c r="M17" s="9"/>
      <c r="N17" s="9"/>
    </row>
    <row r="18" spans="1:14" x14ac:dyDescent="0.2">
      <c r="A18" s="230" t="s">
        <v>262</v>
      </c>
      <c r="B18" s="231"/>
      <c r="C18" s="231"/>
      <c r="D18" s="231"/>
      <c r="E18" s="231"/>
      <c r="F18" s="231"/>
      <c r="G18" s="231"/>
      <c r="H18" s="232"/>
      <c r="I18" s="4">
        <v>11</v>
      </c>
      <c r="J18" s="24">
        <v>327688309.51767969</v>
      </c>
      <c r="K18" s="24">
        <v>329664695.25435472</v>
      </c>
      <c r="L18" s="120"/>
      <c r="M18" s="9"/>
      <c r="N18" s="9"/>
    </row>
    <row r="19" spans="1:14" x14ac:dyDescent="0.2">
      <c r="A19" s="230" t="s">
        <v>298</v>
      </c>
      <c r="B19" s="231"/>
      <c r="C19" s="231"/>
      <c r="D19" s="231"/>
      <c r="E19" s="231"/>
      <c r="F19" s="231"/>
      <c r="G19" s="231"/>
      <c r="H19" s="232"/>
      <c r="I19" s="4">
        <v>12</v>
      </c>
      <c r="J19" s="24">
        <v>837745811.14031303</v>
      </c>
      <c r="K19" s="24">
        <v>967186872.9484024</v>
      </c>
      <c r="L19" s="120"/>
      <c r="M19" s="9"/>
      <c r="N19" s="9"/>
    </row>
    <row r="20" spans="1:14" x14ac:dyDescent="0.2">
      <c r="A20" s="230" t="s">
        <v>263</v>
      </c>
      <c r="B20" s="231"/>
      <c r="C20" s="231"/>
      <c r="D20" s="231"/>
      <c r="E20" s="231"/>
      <c r="F20" s="231"/>
      <c r="G20" s="231"/>
      <c r="H20" s="232"/>
      <c r="I20" s="4">
        <v>13</v>
      </c>
      <c r="J20" s="24">
        <v>520020891.68793064</v>
      </c>
      <c r="K20" s="24">
        <v>853659053.89884186</v>
      </c>
      <c r="L20" s="120"/>
      <c r="M20" s="9"/>
      <c r="N20" s="9"/>
    </row>
    <row r="21" spans="1:14" x14ac:dyDescent="0.2">
      <c r="A21" s="230" t="s">
        <v>46</v>
      </c>
      <c r="B21" s="231"/>
      <c r="C21" s="231"/>
      <c r="D21" s="231"/>
      <c r="E21" s="231"/>
      <c r="F21" s="231"/>
      <c r="G21" s="231"/>
      <c r="H21" s="232"/>
      <c r="I21" s="4">
        <v>14</v>
      </c>
      <c r="J21" s="24">
        <v>37358418</v>
      </c>
      <c r="K21" s="24">
        <v>41019125</v>
      </c>
      <c r="L21" s="120"/>
      <c r="M21" s="9"/>
      <c r="N21" s="9"/>
    </row>
    <row r="22" spans="1:14" x14ac:dyDescent="0.2">
      <c r="A22" s="230" t="s">
        <v>47</v>
      </c>
      <c r="B22" s="231"/>
      <c r="C22" s="231"/>
      <c r="D22" s="231"/>
      <c r="E22" s="231"/>
      <c r="F22" s="231"/>
      <c r="G22" s="231"/>
      <c r="H22" s="232"/>
      <c r="I22" s="4">
        <v>15</v>
      </c>
      <c r="J22" s="24">
        <v>0</v>
      </c>
      <c r="K22" s="24">
        <v>0</v>
      </c>
      <c r="L22" s="120"/>
      <c r="M22" s="9"/>
      <c r="N22" s="9"/>
    </row>
    <row r="23" spans="1:14" x14ac:dyDescent="0.2">
      <c r="A23" s="230" t="s">
        <v>85</v>
      </c>
      <c r="B23" s="231"/>
      <c r="C23" s="231"/>
      <c r="D23" s="231"/>
      <c r="E23" s="231"/>
      <c r="F23" s="231"/>
      <c r="G23" s="231"/>
      <c r="H23" s="232"/>
      <c r="I23" s="4">
        <v>16</v>
      </c>
      <c r="J23" s="24">
        <v>32715901.757640198</v>
      </c>
      <c r="K23" s="24">
        <v>8465069.1871329602</v>
      </c>
      <c r="L23" s="120"/>
      <c r="M23" s="9"/>
      <c r="N23" s="9"/>
    </row>
    <row r="24" spans="1:14" x14ac:dyDescent="0.2">
      <c r="A24" s="230" t="s">
        <v>86</v>
      </c>
      <c r="B24" s="231"/>
      <c r="C24" s="231"/>
      <c r="D24" s="231"/>
      <c r="E24" s="231"/>
      <c r="F24" s="231"/>
      <c r="G24" s="231"/>
      <c r="H24" s="232"/>
      <c r="I24" s="4">
        <v>17</v>
      </c>
      <c r="J24" s="24">
        <v>546417897.99372637</v>
      </c>
      <c r="K24" s="24">
        <v>115525188.01949568</v>
      </c>
      <c r="L24" s="120"/>
      <c r="M24" s="9"/>
      <c r="N24" s="9"/>
    </row>
    <row r="25" spans="1:14" x14ac:dyDescent="0.2">
      <c r="A25" s="230" t="s">
        <v>87</v>
      </c>
      <c r="B25" s="231"/>
      <c r="C25" s="231"/>
      <c r="D25" s="231"/>
      <c r="E25" s="231"/>
      <c r="F25" s="231"/>
      <c r="G25" s="231"/>
      <c r="H25" s="232"/>
      <c r="I25" s="4">
        <v>18</v>
      </c>
      <c r="J25" s="24">
        <v>2496404.0016135699</v>
      </c>
      <c r="K25" s="24">
        <v>2471814.8594132802</v>
      </c>
      <c r="L25" s="120"/>
      <c r="M25" s="9"/>
      <c r="N25" s="9"/>
    </row>
    <row r="26" spans="1:14" x14ac:dyDescent="0.2">
      <c r="A26" s="230" t="s">
        <v>88</v>
      </c>
      <c r="B26" s="231"/>
      <c r="C26" s="231"/>
      <c r="D26" s="231"/>
      <c r="E26" s="231"/>
      <c r="F26" s="231"/>
      <c r="G26" s="231"/>
      <c r="H26" s="232"/>
      <c r="I26" s="4">
        <v>19</v>
      </c>
      <c r="J26" s="24">
        <v>0</v>
      </c>
      <c r="K26" s="24">
        <v>0</v>
      </c>
      <c r="L26" s="120"/>
      <c r="M26" s="9"/>
      <c r="N26" s="9"/>
    </row>
    <row r="27" spans="1:14" x14ac:dyDescent="0.2">
      <c r="A27" s="230" t="s">
        <v>242</v>
      </c>
      <c r="B27" s="231"/>
      <c r="C27" s="231"/>
      <c r="D27" s="231"/>
      <c r="E27" s="231"/>
      <c r="F27" s="231"/>
      <c r="G27" s="231"/>
      <c r="H27" s="232"/>
      <c r="I27" s="4">
        <v>20</v>
      </c>
      <c r="J27" s="23">
        <f>SUM(J28:J35)</f>
        <v>17027871.222235028</v>
      </c>
      <c r="K27" s="23">
        <f>SUM(K28:K35)</f>
        <v>9745487.1776265763</v>
      </c>
      <c r="L27" s="123"/>
      <c r="M27" s="9"/>
      <c r="N27" s="9"/>
    </row>
    <row r="28" spans="1:14" x14ac:dyDescent="0.2">
      <c r="A28" s="230" t="s">
        <v>89</v>
      </c>
      <c r="B28" s="231"/>
      <c r="C28" s="231"/>
      <c r="D28" s="231"/>
      <c r="E28" s="231"/>
      <c r="F28" s="231"/>
      <c r="G28" s="231"/>
      <c r="H28" s="232"/>
      <c r="I28" s="4">
        <v>21</v>
      </c>
      <c r="J28" s="24">
        <v>0</v>
      </c>
      <c r="K28" s="24">
        <v>0.10382145643234253</v>
      </c>
      <c r="L28" s="120"/>
      <c r="M28" s="9"/>
      <c r="N28" s="9"/>
    </row>
    <row r="29" spans="1:14" x14ac:dyDescent="0.2">
      <c r="A29" s="230" t="s">
        <v>90</v>
      </c>
      <c r="B29" s="231"/>
      <c r="C29" s="231"/>
      <c r="D29" s="231"/>
      <c r="E29" s="231"/>
      <c r="F29" s="231"/>
      <c r="G29" s="231"/>
      <c r="H29" s="232"/>
      <c r="I29" s="4">
        <v>22</v>
      </c>
      <c r="J29" s="24">
        <v>0</v>
      </c>
      <c r="K29" s="24">
        <v>0</v>
      </c>
      <c r="L29" s="120"/>
      <c r="M29" s="9"/>
      <c r="N29" s="9"/>
    </row>
    <row r="30" spans="1:14" x14ac:dyDescent="0.2">
      <c r="A30" s="230" t="s">
        <v>91</v>
      </c>
      <c r="B30" s="231"/>
      <c r="C30" s="231"/>
      <c r="D30" s="231"/>
      <c r="E30" s="231"/>
      <c r="F30" s="231"/>
      <c r="G30" s="231"/>
      <c r="H30" s="232"/>
      <c r="I30" s="4">
        <v>23</v>
      </c>
      <c r="J30" s="24">
        <f>1225020</f>
        <v>1225020</v>
      </c>
      <c r="K30" s="24">
        <v>1225020</v>
      </c>
      <c r="L30" s="120"/>
      <c r="M30" s="9"/>
      <c r="N30" s="9"/>
    </row>
    <row r="31" spans="1:14" x14ac:dyDescent="0.2">
      <c r="A31" s="230" t="s">
        <v>100</v>
      </c>
      <c r="B31" s="231"/>
      <c r="C31" s="231"/>
      <c r="D31" s="231"/>
      <c r="E31" s="231"/>
      <c r="F31" s="231"/>
      <c r="G31" s="231"/>
      <c r="H31" s="232"/>
      <c r="I31" s="4">
        <v>24</v>
      </c>
      <c r="J31" s="24">
        <v>0</v>
      </c>
      <c r="K31" s="24">
        <v>0</v>
      </c>
      <c r="L31" s="120"/>
      <c r="M31" s="9"/>
      <c r="N31" s="9"/>
    </row>
    <row r="32" spans="1:14" x14ac:dyDescent="0.2">
      <c r="A32" s="230" t="s">
        <v>101</v>
      </c>
      <c r="B32" s="231"/>
      <c r="C32" s="231"/>
      <c r="D32" s="231"/>
      <c r="E32" s="231"/>
      <c r="F32" s="231"/>
      <c r="G32" s="231"/>
      <c r="H32" s="232"/>
      <c r="I32" s="4">
        <v>25</v>
      </c>
      <c r="J32" s="24">
        <v>12117272.637587998</v>
      </c>
      <c r="K32" s="24">
        <v>4802987.3172193598</v>
      </c>
      <c r="L32" s="120"/>
      <c r="M32" s="9"/>
      <c r="N32" s="9"/>
    </row>
    <row r="33" spans="1:14" x14ac:dyDescent="0.2">
      <c r="A33" s="230" t="s">
        <v>102</v>
      </c>
      <c r="B33" s="231"/>
      <c r="C33" s="231"/>
      <c r="D33" s="231"/>
      <c r="E33" s="231"/>
      <c r="F33" s="231"/>
      <c r="G33" s="231"/>
      <c r="H33" s="232"/>
      <c r="I33" s="4">
        <v>26</v>
      </c>
      <c r="J33" s="24">
        <v>3685578.5846470287</v>
      </c>
      <c r="K33" s="24">
        <v>3717479.75658576</v>
      </c>
      <c r="L33" s="120"/>
      <c r="M33" s="9"/>
      <c r="N33" s="9"/>
    </row>
    <row r="34" spans="1:14" x14ac:dyDescent="0.2">
      <c r="A34" s="230" t="s">
        <v>92</v>
      </c>
      <c r="B34" s="231"/>
      <c r="C34" s="231"/>
      <c r="D34" s="231"/>
      <c r="E34" s="231"/>
      <c r="F34" s="231"/>
      <c r="G34" s="231"/>
      <c r="H34" s="232"/>
      <c r="I34" s="4">
        <v>27</v>
      </c>
      <c r="J34" s="24">
        <v>0</v>
      </c>
      <c r="K34" s="24">
        <v>0</v>
      </c>
      <c r="L34" s="120"/>
      <c r="M34" s="9"/>
      <c r="N34" s="9"/>
    </row>
    <row r="35" spans="1:14" x14ac:dyDescent="0.2">
      <c r="A35" s="230" t="s">
        <v>235</v>
      </c>
      <c r="B35" s="231"/>
      <c r="C35" s="231"/>
      <c r="D35" s="231"/>
      <c r="E35" s="231"/>
      <c r="F35" s="231"/>
      <c r="G35" s="231"/>
      <c r="H35" s="232"/>
      <c r="I35" s="4">
        <v>28</v>
      </c>
      <c r="J35" s="24">
        <v>0</v>
      </c>
      <c r="K35" s="24">
        <v>0</v>
      </c>
      <c r="L35" s="120"/>
      <c r="M35" s="9"/>
      <c r="N35" s="9"/>
    </row>
    <row r="36" spans="1:14" x14ac:dyDescent="0.2">
      <c r="A36" s="230" t="s">
        <v>236</v>
      </c>
      <c r="B36" s="231"/>
      <c r="C36" s="231"/>
      <c r="D36" s="231"/>
      <c r="E36" s="231"/>
      <c r="F36" s="231"/>
      <c r="G36" s="231"/>
      <c r="H36" s="232"/>
      <c r="I36" s="4">
        <v>29</v>
      </c>
      <c r="J36" s="23">
        <f>SUM(J37:J39)</f>
        <v>0</v>
      </c>
      <c r="K36" s="23">
        <f>SUM(K37:K39)</f>
        <v>0</v>
      </c>
      <c r="L36" s="123"/>
      <c r="M36" s="9"/>
      <c r="N36" s="9"/>
    </row>
    <row r="37" spans="1:14" x14ac:dyDescent="0.2">
      <c r="A37" s="230" t="s">
        <v>93</v>
      </c>
      <c r="B37" s="231"/>
      <c r="C37" s="231"/>
      <c r="D37" s="231"/>
      <c r="E37" s="231"/>
      <c r="F37" s="231"/>
      <c r="G37" s="231"/>
      <c r="H37" s="232"/>
      <c r="I37" s="4">
        <v>30</v>
      </c>
      <c r="J37" s="24">
        <v>0</v>
      </c>
      <c r="K37" s="24">
        <v>0</v>
      </c>
      <c r="L37" s="120"/>
      <c r="M37" s="9"/>
      <c r="N37" s="9"/>
    </row>
    <row r="38" spans="1:14" x14ac:dyDescent="0.2">
      <c r="A38" s="230" t="s">
        <v>94</v>
      </c>
      <c r="B38" s="231"/>
      <c r="C38" s="231"/>
      <c r="D38" s="231"/>
      <c r="E38" s="231"/>
      <c r="F38" s="231"/>
      <c r="G38" s="231"/>
      <c r="H38" s="232"/>
      <c r="I38" s="4">
        <v>31</v>
      </c>
      <c r="J38" s="24">
        <v>0</v>
      </c>
      <c r="K38" s="24">
        <v>0</v>
      </c>
      <c r="L38" s="120"/>
      <c r="M38" s="9"/>
      <c r="N38" s="9"/>
    </row>
    <row r="39" spans="1:14" x14ac:dyDescent="0.2">
      <c r="A39" s="230" t="s">
        <v>95</v>
      </c>
      <c r="B39" s="231"/>
      <c r="C39" s="231"/>
      <c r="D39" s="231"/>
      <c r="E39" s="231"/>
      <c r="F39" s="231"/>
      <c r="G39" s="231"/>
      <c r="H39" s="232"/>
      <c r="I39" s="4">
        <v>32</v>
      </c>
      <c r="J39" s="24">
        <v>0</v>
      </c>
      <c r="K39" s="24">
        <v>0</v>
      </c>
      <c r="L39" s="120"/>
      <c r="M39" s="9"/>
      <c r="N39" s="9"/>
    </row>
    <row r="40" spans="1:14" x14ac:dyDescent="0.2">
      <c r="A40" s="230" t="s">
        <v>237</v>
      </c>
      <c r="B40" s="231"/>
      <c r="C40" s="231"/>
      <c r="D40" s="231"/>
      <c r="E40" s="231"/>
      <c r="F40" s="231"/>
      <c r="G40" s="231"/>
      <c r="H40" s="232"/>
      <c r="I40" s="4">
        <v>33</v>
      </c>
      <c r="J40" s="24">
        <v>185769353.93049198</v>
      </c>
      <c r="K40" s="24">
        <v>171249875.07644352</v>
      </c>
      <c r="L40" s="120"/>
      <c r="M40" s="9"/>
      <c r="N40" s="9"/>
    </row>
    <row r="41" spans="1:14" x14ac:dyDescent="0.2">
      <c r="A41" s="227" t="s">
        <v>290</v>
      </c>
      <c r="B41" s="228"/>
      <c r="C41" s="228"/>
      <c r="D41" s="228"/>
      <c r="E41" s="228"/>
      <c r="F41" s="228"/>
      <c r="G41" s="228"/>
      <c r="H41" s="229"/>
      <c r="I41" s="4">
        <v>34</v>
      </c>
      <c r="J41" s="23">
        <f>J42+J50+J57+J65</f>
        <v>2468920106.2879086</v>
      </c>
      <c r="K41" s="23">
        <f>K42+K50+K57+K65</f>
        <v>2329262123.4259219</v>
      </c>
      <c r="L41" s="123"/>
      <c r="M41" s="9"/>
      <c r="N41" s="9"/>
    </row>
    <row r="42" spans="1:14" x14ac:dyDescent="0.2">
      <c r="A42" s="230" t="s">
        <v>117</v>
      </c>
      <c r="B42" s="231"/>
      <c r="C42" s="231"/>
      <c r="D42" s="231"/>
      <c r="E42" s="231"/>
      <c r="F42" s="231"/>
      <c r="G42" s="231"/>
      <c r="H42" s="232"/>
      <c r="I42" s="4">
        <v>35</v>
      </c>
      <c r="J42" s="23">
        <f>SUM(J43:J49)</f>
        <v>958060248.3124162</v>
      </c>
      <c r="K42" s="23">
        <f>SUM(K43:K49)</f>
        <v>983965556.41505039</v>
      </c>
      <c r="L42" s="123"/>
      <c r="M42" s="9"/>
      <c r="N42" s="9"/>
    </row>
    <row r="43" spans="1:14" x14ac:dyDescent="0.2">
      <c r="A43" s="230" t="s">
        <v>140</v>
      </c>
      <c r="B43" s="231"/>
      <c r="C43" s="231"/>
      <c r="D43" s="231"/>
      <c r="E43" s="231"/>
      <c r="F43" s="231"/>
      <c r="G43" s="231"/>
      <c r="H43" s="232"/>
      <c r="I43" s="4">
        <v>36</v>
      </c>
      <c r="J43" s="24">
        <v>268233123.54219913</v>
      </c>
      <c r="K43" s="24">
        <v>276761588.11881971</v>
      </c>
      <c r="L43" s="123"/>
      <c r="M43" s="9"/>
      <c r="N43" s="9"/>
    </row>
    <row r="44" spans="1:14" x14ac:dyDescent="0.2">
      <c r="A44" s="230" t="s">
        <v>141</v>
      </c>
      <c r="B44" s="231"/>
      <c r="C44" s="231"/>
      <c r="D44" s="231"/>
      <c r="E44" s="231"/>
      <c r="F44" s="231"/>
      <c r="G44" s="231"/>
      <c r="H44" s="232"/>
      <c r="I44" s="4">
        <v>37</v>
      </c>
      <c r="J44" s="24">
        <v>53116103.092141338</v>
      </c>
      <c r="K44" s="24">
        <v>55091356.577543199</v>
      </c>
      <c r="L44" s="123"/>
      <c r="M44" s="9"/>
      <c r="N44" s="9"/>
    </row>
    <row r="45" spans="1:14" x14ac:dyDescent="0.2">
      <c r="A45" s="230" t="s">
        <v>103</v>
      </c>
      <c r="B45" s="231"/>
      <c r="C45" s="231"/>
      <c r="D45" s="231"/>
      <c r="E45" s="231"/>
      <c r="F45" s="231"/>
      <c r="G45" s="231"/>
      <c r="H45" s="232"/>
      <c r="I45" s="4">
        <v>38</v>
      </c>
      <c r="J45" s="24">
        <v>326286497</v>
      </c>
      <c r="K45" s="24">
        <v>347080487.33703214</v>
      </c>
      <c r="L45" s="123"/>
      <c r="M45" s="9"/>
      <c r="N45" s="9"/>
    </row>
    <row r="46" spans="1:14" x14ac:dyDescent="0.2">
      <c r="A46" s="230" t="s">
        <v>104</v>
      </c>
      <c r="B46" s="231"/>
      <c r="C46" s="231"/>
      <c r="D46" s="231"/>
      <c r="E46" s="231"/>
      <c r="F46" s="231"/>
      <c r="G46" s="231"/>
      <c r="H46" s="232"/>
      <c r="I46" s="4">
        <v>39</v>
      </c>
      <c r="J46" s="24">
        <v>125958965</v>
      </c>
      <c r="K46" s="24">
        <v>126871393.46920529</v>
      </c>
      <c r="L46" s="123"/>
      <c r="M46" s="9"/>
      <c r="N46" s="9"/>
    </row>
    <row r="47" spans="1:14" x14ac:dyDescent="0.2">
      <c r="A47" s="230" t="s">
        <v>105</v>
      </c>
      <c r="B47" s="231"/>
      <c r="C47" s="231"/>
      <c r="D47" s="231"/>
      <c r="E47" s="231"/>
      <c r="F47" s="231"/>
      <c r="G47" s="231"/>
      <c r="H47" s="232"/>
      <c r="I47" s="4">
        <v>40</v>
      </c>
      <c r="J47" s="24">
        <v>0</v>
      </c>
      <c r="K47" s="24">
        <v>0</v>
      </c>
      <c r="L47" s="123"/>
      <c r="M47" s="9"/>
      <c r="N47" s="9"/>
    </row>
    <row r="48" spans="1:14" x14ac:dyDescent="0.2">
      <c r="A48" s="230" t="s">
        <v>106</v>
      </c>
      <c r="B48" s="231"/>
      <c r="C48" s="231"/>
      <c r="D48" s="231"/>
      <c r="E48" s="231"/>
      <c r="F48" s="231"/>
      <c r="G48" s="231"/>
      <c r="H48" s="232"/>
      <c r="I48" s="4">
        <v>41</v>
      </c>
      <c r="J48" s="24">
        <v>184465559.67807564</v>
      </c>
      <c r="K48" s="24">
        <v>178160730.91245008</v>
      </c>
      <c r="L48" s="123"/>
      <c r="M48" s="9"/>
      <c r="N48" s="9"/>
    </row>
    <row r="49" spans="1:14" x14ac:dyDescent="0.2">
      <c r="A49" s="230" t="s">
        <v>107</v>
      </c>
      <c r="B49" s="231"/>
      <c r="C49" s="231"/>
      <c r="D49" s="231"/>
      <c r="E49" s="231"/>
      <c r="F49" s="231"/>
      <c r="G49" s="231"/>
      <c r="H49" s="232"/>
      <c r="I49" s="4">
        <v>42</v>
      </c>
      <c r="J49" s="24">
        <v>0</v>
      </c>
      <c r="K49" s="24">
        <v>0</v>
      </c>
      <c r="L49" s="123"/>
      <c r="M49" s="9"/>
      <c r="N49" s="9"/>
    </row>
    <row r="50" spans="1:14" x14ac:dyDescent="0.2">
      <c r="A50" s="230" t="s">
        <v>118</v>
      </c>
      <c r="B50" s="231"/>
      <c r="C50" s="231"/>
      <c r="D50" s="231"/>
      <c r="E50" s="231"/>
      <c r="F50" s="231"/>
      <c r="G50" s="231"/>
      <c r="H50" s="232"/>
      <c r="I50" s="4">
        <v>43</v>
      </c>
      <c r="J50" s="23">
        <f>SUM(J51:J56)</f>
        <v>1168333713.1686146</v>
      </c>
      <c r="K50" s="23">
        <f>SUM(K51:K56)</f>
        <v>981530441.89557827</v>
      </c>
      <c r="L50" s="123"/>
      <c r="M50" s="9"/>
      <c r="N50" s="9"/>
    </row>
    <row r="51" spans="1:14" x14ac:dyDescent="0.2">
      <c r="A51" s="230" t="s">
        <v>250</v>
      </c>
      <c r="B51" s="231"/>
      <c r="C51" s="231"/>
      <c r="D51" s="231"/>
      <c r="E51" s="231"/>
      <c r="F51" s="231"/>
      <c r="G51" s="231"/>
      <c r="H51" s="232"/>
      <c r="I51" s="4">
        <v>44</v>
      </c>
      <c r="J51" s="24">
        <v>0.18712759763002396</v>
      </c>
      <c r="K51" s="24">
        <v>-0.42414817214012146</v>
      </c>
      <c r="L51" s="120"/>
      <c r="M51" s="9"/>
      <c r="N51" s="9"/>
    </row>
    <row r="52" spans="1:14" x14ac:dyDescent="0.2">
      <c r="A52" s="230" t="s">
        <v>251</v>
      </c>
      <c r="B52" s="231"/>
      <c r="C52" s="231"/>
      <c r="D52" s="231"/>
      <c r="E52" s="231"/>
      <c r="F52" s="231"/>
      <c r="G52" s="231"/>
      <c r="H52" s="232"/>
      <c r="I52" s="4">
        <v>45</v>
      </c>
      <c r="J52" s="24">
        <v>1105413904.2868958</v>
      </c>
      <c r="K52" s="24">
        <v>945334233.17171764</v>
      </c>
      <c r="L52" s="120"/>
      <c r="M52" s="9"/>
      <c r="N52" s="9"/>
    </row>
    <row r="53" spans="1:14" x14ac:dyDescent="0.2">
      <c r="A53" s="230" t="s">
        <v>252</v>
      </c>
      <c r="B53" s="231"/>
      <c r="C53" s="231"/>
      <c r="D53" s="231"/>
      <c r="E53" s="231"/>
      <c r="F53" s="231"/>
      <c r="G53" s="231"/>
      <c r="H53" s="232"/>
      <c r="I53" s="4">
        <v>46</v>
      </c>
      <c r="J53" s="24">
        <v>0</v>
      </c>
      <c r="K53" s="24">
        <v>0</v>
      </c>
      <c r="L53" s="120"/>
      <c r="M53" s="9"/>
      <c r="N53" s="9"/>
    </row>
    <row r="54" spans="1:14" x14ac:dyDescent="0.2">
      <c r="A54" s="230" t="s">
        <v>253</v>
      </c>
      <c r="B54" s="231"/>
      <c r="C54" s="231"/>
      <c r="D54" s="231"/>
      <c r="E54" s="231"/>
      <c r="F54" s="231"/>
      <c r="G54" s="231"/>
      <c r="H54" s="232"/>
      <c r="I54" s="4">
        <v>47</v>
      </c>
      <c r="J54" s="24">
        <v>1347419.13419327</v>
      </c>
      <c r="K54" s="24">
        <v>1287151.1674879999</v>
      </c>
      <c r="L54" s="120"/>
      <c r="M54" s="9"/>
      <c r="N54" s="9"/>
    </row>
    <row r="55" spans="1:14" x14ac:dyDescent="0.2">
      <c r="A55" s="230" t="s">
        <v>5</v>
      </c>
      <c r="B55" s="231"/>
      <c r="C55" s="231"/>
      <c r="D55" s="231"/>
      <c r="E55" s="231"/>
      <c r="F55" s="231"/>
      <c r="G55" s="231"/>
      <c r="H55" s="232"/>
      <c r="I55" s="4">
        <v>48</v>
      </c>
      <c r="J55" s="24">
        <v>34604367.103921816</v>
      </c>
      <c r="K55" s="24">
        <v>23067223.42686544</v>
      </c>
      <c r="L55" s="120"/>
      <c r="M55" s="9"/>
      <c r="N55" s="9"/>
    </row>
    <row r="56" spans="1:14" x14ac:dyDescent="0.2">
      <c r="A56" s="230" t="s">
        <v>6</v>
      </c>
      <c r="B56" s="231"/>
      <c r="C56" s="231"/>
      <c r="D56" s="231"/>
      <c r="E56" s="231"/>
      <c r="F56" s="231"/>
      <c r="G56" s="231"/>
      <c r="H56" s="232"/>
      <c r="I56" s="4">
        <v>49</v>
      </c>
      <c r="J56" s="24">
        <v>26968022.456476122</v>
      </c>
      <c r="K56" s="24">
        <v>11841834.55365536</v>
      </c>
      <c r="L56" s="120"/>
      <c r="M56" s="9"/>
      <c r="N56" s="9"/>
    </row>
    <row r="57" spans="1:14" x14ac:dyDescent="0.2">
      <c r="A57" s="230" t="s">
        <v>119</v>
      </c>
      <c r="B57" s="231"/>
      <c r="C57" s="231"/>
      <c r="D57" s="231"/>
      <c r="E57" s="231"/>
      <c r="F57" s="231"/>
      <c r="G57" s="231"/>
      <c r="H57" s="232"/>
      <c r="I57" s="4">
        <v>50</v>
      </c>
      <c r="J57" s="23">
        <f>SUM(J58:J64)</f>
        <v>4915282.0133520067</v>
      </c>
      <c r="K57" s="23">
        <f>SUM(K58:K64)</f>
        <v>1684008.3402995216</v>
      </c>
      <c r="L57" s="120"/>
      <c r="M57" s="9"/>
      <c r="N57" s="9"/>
    </row>
    <row r="58" spans="1:14" x14ac:dyDescent="0.2">
      <c r="A58" s="230" t="s">
        <v>89</v>
      </c>
      <c r="B58" s="231"/>
      <c r="C58" s="231"/>
      <c r="D58" s="231"/>
      <c r="E58" s="231"/>
      <c r="F58" s="231"/>
      <c r="G58" s="231"/>
      <c r="H58" s="232"/>
      <c r="I58" s="4">
        <v>51</v>
      </c>
      <c r="J58" s="24">
        <v>0</v>
      </c>
      <c r="K58" s="24">
        <v>0</v>
      </c>
      <c r="L58" s="120"/>
      <c r="M58" s="9"/>
      <c r="N58" s="9"/>
    </row>
    <row r="59" spans="1:14" x14ac:dyDescent="0.2">
      <c r="A59" s="230" t="s">
        <v>90</v>
      </c>
      <c r="B59" s="231"/>
      <c r="C59" s="231"/>
      <c r="D59" s="231"/>
      <c r="E59" s="231"/>
      <c r="F59" s="231"/>
      <c r="G59" s="231"/>
      <c r="H59" s="232"/>
      <c r="I59" s="4">
        <v>52</v>
      </c>
      <c r="J59" s="24">
        <v>0</v>
      </c>
      <c r="K59" s="24">
        <v>4.6451521679431229E-2</v>
      </c>
      <c r="L59" s="120"/>
      <c r="M59" s="9"/>
      <c r="N59" s="9"/>
    </row>
    <row r="60" spans="1:14" x14ac:dyDescent="0.2">
      <c r="A60" s="230" t="s">
        <v>292</v>
      </c>
      <c r="B60" s="231"/>
      <c r="C60" s="231"/>
      <c r="D60" s="231"/>
      <c r="E60" s="231"/>
      <c r="F60" s="231"/>
      <c r="G60" s="231"/>
      <c r="H60" s="232"/>
      <c r="I60" s="4">
        <v>53</v>
      </c>
      <c r="J60" s="24">
        <v>0</v>
      </c>
      <c r="K60" s="24">
        <v>0</v>
      </c>
      <c r="L60" s="120"/>
      <c r="M60" s="9"/>
      <c r="N60" s="9"/>
    </row>
    <row r="61" spans="1:14" x14ac:dyDescent="0.2">
      <c r="A61" s="230" t="s">
        <v>100</v>
      </c>
      <c r="B61" s="231"/>
      <c r="C61" s="231"/>
      <c r="D61" s="231"/>
      <c r="E61" s="231"/>
      <c r="F61" s="231"/>
      <c r="G61" s="231"/>
      <c r="H61" s="232"/>
      <c r="I61" s="4">
        <v>54</v>
      </c>
      <c r="J61" s="24">
        <v>0</v>
      </c>
      <c r="K61" s="24">
        <v>0</v>
      </c>
      <c r="L61" s="120"/>
      <c r="M61" s="9"/>
      <c r="N61" s="9"/>
    </row>
    <row r="62" spans="1:14" x14ac:dyDescent="0.2">
      <c r="A62" s="230" t="s">
        <v>101</v>
      </c>
      <c r="B62" s="231"/>
      <c r="C62" s="231"/>
      <c r="D62" s="231"/>
      <c r="E62" s="231"/>
      <c r="F62" s="231"/>
      <c r="G62" s="231"/>
      <c r="H62" s="232"/>
      <c r="I62" s="4">
        <v>55</v>
      </c>
      <c r="J62" s="24">
        <v>306000</v>
      </c>
      <c r="K62" s="24">
        <v>210000</v>
      </c>
      <c r="L62" s="120"/>
      <c r="M62" s="9"/>
      <c r="N62" s="9"/>
    </row>
    <row r="63" spans="1:14" x14ac:dyDescent="0.2">
      <c r="A63" s="230" t="s">
        <v>102</v>
      </c>
      <c r="B63" s="231"/>
      <c r="C63" s="231"/>
      <c r="D63" s="231"/>
      <c r="E63" s="231"/>
      <c r="F63" s="231"/>
      <c r="G63" s="231"/>
      <c r="H63" s="232"/>
      <c r="I63" s="4">
        <v>56</v>
      </c>
      <c r="J63" s="24">
        <v>2573825.0133520067</v>
      </c>
      <c r="K63" s="24">
        <v>962511.293848</v>
      </c>
      <c r="L63" s="120"/>
      <c r="M63" s="9"/>
      <c r="N63" s="9"/>
    </row>
    <row r="64" spans="1:14" x14ac:dyDescent="0.2">
      <c r="A64" s="230" t="s">
        <v>62</v>
      </c>
      <c r="B64" s="231"/>
      <c r="C64" s="231"/>
      <c r="D64" s="231"/>
      <c r="E64" s="231"/>
      <c r="F64" s="231"/>
      <c r="G64" s="231"/>
      <c r="H64" s="232"/>
      <c r="I64" s="4">
        <v>57</v>
      </c>
      <c r="J64" s="24">
        <v>2035457</v>
      </c>
      <c r="K64" s="24">
        <v>511497</v>
      </c>
      <c r="L64" s="120"/>
      <c r="M64" s="9"/>
      <c r="N64" s="9"/>
    </row>
    <row r="65" spans="1:14" x14ac:dyDescent="0.2">
      <c r="A65" s="230" t="s">
        <v>257</v>
      </c>
      <c r="B65" s="231"/>
      <c r="C65" s="231"/>
      <c r="D65" s="231"/>
      <c r="E65" s="231"/>
      <c r="F65" s="231"/>
      <c r="G65" s="231"/>
      <c r="H65" s="232"/>
      <c r="I65" s="4">
        <v>58</v>
      </c>
      <c r="J65" s="24">
        <v>337610862.79352552</v>
      </c>
      <c r="K65" s="24">
        <v>362082116.77499378</v>
      </c>
      <c r="L65" s="120"/>
      <c r="M65" s="9"/>
      <c r="N65" s="9"/>
    </row>
    <row r="66" spans="1:14" x14ac:dyDescent="0.2">
      <c r="A66" s="227" t="s">
        <v>69</v>
      </c>
      <c r="B66" s="228"/>
      <c r="C66" s="228"/>
      <c r="D66" s="228"/>
      <c r="E66" s="228"/>
      <c r="F66" s="228"/>
      <c r="G66" s="228"/>
      <c r="H66" s="229"/>
      <c r="I66" s="4">
        <v>59</v>
      </c>
      <c r="J66" s="24">
        <v>15560644</v>
      </c>
      <c r="K66" s="24">
        <v>10453349.236754879</v>
      </c>
      <c r="L66" s="120"/>
      <c r="M66" s="9"/>
      <c r="N66" s="9"/>
    </row>
    <row r="67" spans="1:14" x14ac:dyDescent="0.2">
      <c r="A67" s="227" t="s">
        <v>291</v>
      </c>
      <c r="B67" s="228"/>
      <c r="C67" s="228"/>
      <c r="D67" s="228"/>
      <c r="E67" s="228"/>
      <c r="F67" s="228"/>
      <c r="G67" s="228"/>
      <c r="H67" s="229"/>
      <c r="I67" s="4">
        <v>60</v>
      </c>
      <c r="J67" s="23">
        <f>J8+J9+J41+J66</f>
        <v>5285727543.9737492</v>
      </c>
      <c r="K67" s="23">
        <f>K8+K9+K41+K66</f>
        <v>5106340130.1390848</v>
      </c>
      <c r="L67" s="120"/>
      <c r="M67" s="9"/>
      <c r="N67" s="9"/>
    </row>
    <row r="68" spans="1:14" x14ac:dyDescent="0.2">
      <c r="A68" s="254" t="s">
        <v>108</v>
      </c>
      <c r="B68" s="255"/>
      <c r="C68" s="255"/>
      <c r="D68" s="255"/>
      <c r="E68" s="255"/>
      <c r="F68" s="255"/>
      <c r="G68" s="255"/>
      <c r="H68" s="256"/>
      <c r="I68" s="7">
        <v>61</v>
      </c>
      <c r="J68" s="111">
        <v>2026863879.387373</v>
      </c>
      <c r="K68" s="111">
        <v>1729002836.4971843</v>
      </c>
      <c r="L68" s="120"/>
      <c r="M68" s="9"/>
      <c r="N68" s="9"/>
    </row>
    <row r="69" spans="1:14" x14ac:dyDescent="0.2">
      <c r="A69" s="257" t="s">
        <v>71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9"/>
      <c r="L69" s="120"/>
    </row>
    <row r="70" spans="1:14" x14ac:dyDescent="0.2">
      <c r="A70" s="247" t="s">
        <v>243</v>
      </c>
      <c r="B70" s="248"/>
      <c r="C70" s="248"/>
      <c r="D70" s="248"/>
      <c r="E70" s="248"/>
      <c r="F70" s="248"/>
      <c r="G70" s="248"/>
      <c r="H70" s="260"/>
      <c r="I70" s="6">
        <v>62</v>
      </c>
      <c r="J70" s="121">
        <f>J71+J72+J73+J79+J80+J83+J86</f>
        <v>2926394387.592011</v>
      </c>
      <c r="K70" s="121">
        <f>K71+K72+K73+K79+K80+K83+K86</f>
        <v>2932939687.3496289</v>
      </c>
      <c r="L70" s="120"/>
      <c r="M70" s="9"/>
      <c r="N70" s="9"/>
    </row>
    <row r="71" spans="1:14" x14ac:dyDescent="0.2">
      <c r="A71" s="230" t="s">
        <v>154</v>
      </c>
      <c r="B71" s="231"/>
      <c r="C71" s="231"/>
      <c r="D71" s="231"/>
      <c r="E71" s="231"/>
      <c r="F71" s="231"/>
      <c r="G71" s="231"/>
      <c r="H71" s="232"/>
      <c r="I71" s="4">
        <v>63</v>
      </c>
      <c r="J71" s="99">
        <v>1566400660</v>
      </c>
      <c r="K71" s="99">
        <v>1566400660</v>
      </c>
      <c r="L71" s="120"/>
      <c r="M71" s="9"/>
      <c r="N71" s="9"/>
    </row>
    <row r="72" spans="1:14" x14ac:dyDescent="0.2">
      <c r="A72" s="230" t="s">
        <v>155</v>
      </c>
      <c r="B72" s="231"/>
      <c r="C72" s="231"/>
      <c r="D72" s="231"/>
      <c r="E72" s="231"/>
      <c r="F72" s="231"/>
      <c r="G72" s="231"/>
      <c r="H72" s="232"/>
      <c r="I72" s="4">
        <v>64</v>
      </c>
      <c r="J72" s="99">
        <v>187400085</v>
      </c>
      <c r="K72" s="99">
        <v>184048880</v>
      </c>
      <c r="L72" s="120"/>
      <c r="M72" s="9"/>
      <c r="N72" s="9"/>
    </row>
    <row r="73" spans="1:14" x14ac:dyDescent="0.2">
      <c r="A73" s="230" t="s">
        <v>156</v>
      </c>
      <c r="B73" s="231"/>
      <c r="C73" s="231"/>
      <c r="D73" s="231"/>
      <c r="E73" s="231"/>
      <c r="F73" s="231"/>
      <c r="G73" s="231"/>
      <c r="H73" s="232"/>
      <c r="I73" s="4">
        <v>65</v>
      </c>
      <c r="J73" s="23">
        <f>J74+J75-J76+J77+J78</f>
        <v>540103118</v>
      </c>
      <c r="K73" s="23">
        <f>K74+K75-K76+K77+K78</f>
        <v>706358532.81299734</v>
      </c>
      <c r="L73" s="120"/>
      <c r="M73" s="9"/>
      <c r="N73" s="9"/>
    </row>
    <row r="74" spans="1:14" x14ac:dyDescent="0.2">
      <c r="A74" s="230" t="s">
        <v>157</v>
      </c>
      <c r="B74" s="231"/>
      <c r="C74" s="231"/>
      <c r="D74" s="231"/>
      <c r="E74" s="231"/>
      <c r="F74" s="231"/>
      <c r="G74" s="231"/>
      <c r="H74" s="232"/>
      <c r="I74" s="4">
        <v>66</v>
      </c>
      <c r="J74" s="24">
        <v>41937081</v>
      </c>
      <c r="K74" s="24">
        <v>50903164.512190819</v>
      </c>
      <c r="L74" s="120"/>
      <c r="M74" s="9"/>
      <c r="N74" s="9"/>
    </row>
    <row r="75" spans="1:14" x14ac:dyDescent="0.2">
      <c r="A75" s="230" t="s">
        <v>158</v>
      </c>
      <c r="B75" s="231"/>
      <c r="C75" s="231"/>
      <c r="D75" s="231"/>
      <c r="E75" s="231"/>
      <c r="F75" s="231"/>
      <c r="G75" s="231"/>
      <c r="H75" s="232"/>
      <c r="I75" s="4">
        <v>67</v>
      </c>
      <c r="J75" s="24">
        <v>147604502</v>
      </c>
      <c r="K75" s="24">
        <v>147604502</v>
      </c>
      <c r="L75" s="120"/>
      <c r="M75" s="9"/>
      <c r="N75" s="9"/>
    </row>
    <row r="76" spans="1:14" x14ac:dyDescent="0.2">
      <c r="A76" s="230" t="s">
        <v>146</v>
      </c>
      <c r="B76" s="231"/>
      <c r="C76" s="231"/>
      <c r="D76" s="231"/>
      <c r="E76" s="231"/>
      <c r="F76" s="231"/>
      <c r="G76" s="231"/>
      <c r="H76" s="232"/>
      <c r="I76" s="4">
        <v>68</v>
      </c>
      <c r="J76" s="24">
        <v>72539675</v>
      </c>
      <c r="K76" s="24">
        <v>60502679</v>
      </c>
      <c r="L76" s="120"/>
      <c r="M76" s="9"/>
      <c r="N76" s="9"/>
    </row>
    <row r="77" spans="1:14" x14ac:dyDescent="0.2">
      <c r="A77" s="230" t="s">
        <v>147</v>
      </c>
      <c r="B77" s="231"/>
      <c r="C77" s="231"/>
      <c r="D77" s="231"/>
      <c r="E77" s="231"/>
      <c r="F77" s="231"/>
      <c r="G77" s="231"/>
      <c r="H77" s="232"/>
      <c r="I77" s="4">
        <v>69</v>
      </c>
      <c r="J77" s="24">
        <v>55555160</v>
      </c>
      <c r="K77" s="24">
        <v>58569993.300806463</v>
      </c>
      <c r="L77" s="120"/>
      <c r="M77" s="9"/>
      <c r="N77" s="9"/>
    </row>
    <row r="78" spans="1:14" x14ac:dyDescent="0.2">
      <c r="A78" s="230" t="s">
        <v>148</v>
      </c>
      <c r="B78" s="231"/>
      <c r="C78" s="231"/>
      <c r="D78" s="231"/>
      <c r="E78" s="231"/>
      <c r="F78" s="231"/>
      <c r="G78" s="231"/>
      <c r="H78" s="232"/>
      <c r="I78" s="4">
        <v>70</v>
      </c>
      <c r="J78" s="24">
        <v>367546050</v>
      </c>
      <c r="K78" s="24">
        <v>509783552</v>
      </c>
      <c r="L78" s="120"/>
      <c r="M78" s="9"/>
      <c r="N78" s="9"/>
    </row>
    <row r="79" spans="1:14" x14ac:dyDescent="0.2">
      <c r="A79" s="230" t="s">
        <v>149</v>
      </c>
      <c r="B79" s="231"/>
      <c r="C79" s="231"/>
      <c r="D79" s="231"/>
      <c r="E79" s="231"/>
      <c r="F79" s="231"/>
      <c r="G79" s="231"/>
      <c r="H79" s="232"/>
      <c r="I79" s="4">
        <v>71</v>
      </c>
      <c r="J79" s="24">
        <v>0</v>
      </c>
      <c r="K79" s="24">
        <v>0</v>
      </c>
      <c r="L79" s="120"/>
      <c r="M79" s="9"/>
      <c r="N79" s="9"/>
    </row>
    <row r="80" spans="1:14" x14ac:dyDescent="0.2">
      <c r="A80" s="230" t="s">
        <v>288</v>
      </c>
      <c r="B80" s="231"/>
      <c r="C80" s="231"/>
      <c r="D80" s="231"/>
      <c r="E80" s="231"/>
      <c r="F80" s="231"/>
      <c r="G80" s="231"/>
      <c r="H80" s="232"/>
      <c r="I80" s="4">
        <v>72</v>
      </c>
      <c r="J80" s="23">
        <f>J81-J82</f>
        <v>400872825</v>
      </c>
      <c r="K80" s="23">
        <f>K81-K82</f>
        <v>385053139</v>
      </c>
      <c r="L80" s="120"/>
      <c r="M80" s="9"/>
      <c r="N80" s="9"/>
    </row>
    <row r="81" spans="1:14" x14ac:dyDescent="0.2">
      <c r="A81" s="251" t="s">
        <v>194</v>
      </c>
      <c r="B81" s="252"/>
      <c r="C81" s="252"/>
      <c r="D81" s="252"/>
      <c r="E81" s="252"/>
      <c r="F81" s="252"/>
      <c r="G81" s="252"/>
      <c r="H81" s="253"/>
      <c r="I81" s="4">
        <v>73</v>
      </c>
      <c r="J81" s="24">
        <v>400872825</v>
      </c>
      <c r="K81" s="24">
        <v>385053139</v>
      </c>
      <c r="L81" s="120"/>
      <c r="M81" s="9"/>
      <c r="N81" s="9"/>
    </row>
    <row r="82" spans="1:14" x14ac:dyDescent="0.2">
      <c r="A82" s="251" t="s">
        <v>195</v>
      </c>
      <c r="B82" s="252"/>
      <c r="C82" s="252"/>
      <c r="D82" s="252"/>
      <c r="E82" s="252"/>
      <c r="F82" s="252"/>
      <c r="G82" s="252"/>
      <c r="H82" s="253"/>
      <c r="I82" s="4">
        <v>74</v>
      </c>
      <c r="J82" s="24">
        <v>0</v>
      </c>
      <c r="K82" s="24">
        <v>0</v>
      </c>
      <c r="L82" s="120"/>
      <c r="M82" s="9"/>
      <c r="N82" s="9"/>
    </row>
    <row r="83" spans="1:14" x14ac:dyDescent="0.2">
      <c r="A83" s="230" t="s">
        <v>289</v>
      </c>
      <c r="B83" s="231"/>
      <c r="C83" s="231"/>
      <c r="D83" s="231"/>
      <c r="E83" s="231"/>
      <c r="F83" s="231"/>
      <c r="G83" s="231"/>
      <c r="H83" s="232"/>
      <c r="I83" s="4">
        <v>75</v>
      </c>
      <c r="J83" s="23">
        <f>J84-J85</f>
        <v>182399657.59201097</v>
      </c>
      <c r="K83" s="23">
        <f>K84-K85</f>
        <v>54407184.536631584</v>
      </c>
      <c r="L83" s="120"/>
      <c r="M83" s="9"/>
      <c r="N83" s="9"/>
    </row>
    <row r="84" spans="1:14" x14ac:dyDescent="0.2">
      <c r="A84" s="251" t="s">
        <v>196</v>
      </c>
      <c r="B84" s="252"/>
      <c r="C84" s="252"/>
      <c r="D84" s="252"/>
      <c r="E84" s="252"/>
      <c r="F84" s="252"/>
      <c r="G84" s="252"/>
      <c r="H84" s="253"/>
      <c r="I84" s="4">
        <v>76</v>
      </c>
      <c r="J84" s="24">
        <v>182399657.59201097</v>
      </c>
      <c r="K84" s="24">
        <v>54407184.536631584</v>
      </c>
      <c r="L84" s="120"/>
      <c r="M84" s="9"/>
      <c r="N84" s="9"/>
    </row>
    <row r="85" spans="1:14" x14ac:dyDescent="0.2">
      <c r="A85" s="251" t="s">
        <v>197</v>
      </c>
      <c r="B85" s="252"/>
      <c r="C85" s="252"/>
      <c r="D85" s="252"/>
      <c r="E85" s="252"/>
      <c r="F85" s="252"/>
      <c r="G85" s="252"/>
      <c r="H85" s="253"/>
      <c r="I85" s="4">
        <v>77</v>
      </c>
      <c r="J85" s="24">
        <v>0</v>
      </c>
      <c r="K85" s="24">
        <v>0</v>
      </c>
      <c r="L85" s="120"/>
      <c r="M85" s="9"/>
      <c r="N85" s="9"/>
    </row>
    <row r="86" spans="1:14" x14ac:dyDescent="0.2">
      <c r="A86" s="230" t="s">
        <v>198</v>
      </c>
      <c r="B86" s="231"/>
      <c r="C86" s="231"/>
      <c r="D86" s="231"/>
      <c r="E86" s="231"/>
      <c r="F86" s="231"/>
      <c r="G86" s="231"/>
      <c r="H86" s="232"/>
      <c r="I86" s="4">
        <v>78</v>
      </c>
      <c r="J86" s="24">
        <v>49218042</v>
      </c>
      <c r="K86" s="24">
        <v>36671291</v>
      </c>
      <c r="L86" s="120"/>
      <c r="M86" s="9"/>
      <c r="N86" s="9"/>
    </row>
    <row r="87" spans="1:14" x14ac:dyDescent="0.2">
      <c r="A87" s="227" t="s">
        <v>38</v>
      </c>
      <c r="B87" s="228"/>
      <c r="C87" s="228"/>
      <c r="D87" s="228"/>
      <c r="E87" s="228"/>
      <c r="F87" s="228"/>
      <c r="G87" s="228"/>
      <c r="H87" s="229"/>
      <c r="I87" s="4">
        <v>79</v>
      </c>
      <c r="J87" s="23">
        <f>SUM(J88:J90)</f>
        <v>70676049.298142523</v>
      </c>
      <c r="K87" s="23">
        <f>SUM(K88:K90)</f>
        <v>74122064.866202712</v>
      </c>
      <c r="L87" s="120"/>
      <c r="M87" s="9"/>
      <c r="N87" s="9"/>
    </row>
    <row r="88" spans="1:14" x14ac:dyDescent="0.2">
      <c r="A88" s="230" t="s">
        <v>142</v>
      </c>
      <c r="B88" s="231"/>
      <c r="C88" s="231"/>
      <c r="D88" s="231"/>
      <c r="E88" s="231"/>
      <c r="F88" s="231"/>
      <c r="G88" s="231"/>
      <c r="H88" s="232"/>
      <c r="I88" s="4">
        <v>80</v>
      </c>
      <c r="J88" s="24">
        <v>42113020.305298418</v>
      </c>
      <c r="K88" s="24">
        <v>43843753.826220959</v>
      </c>
      <c r="L88" s="120"/>
      <c r="M88" s="9"/>
      <c r="N88" s="9"/>
    </row>
    <row r="89" spans="1:14" x14ac:dyDescent="0.2">
      <c r="A89" s="230" t="s">
        <v>143</v>
      </c>
      <c r="B89" s="231"/>
      <c r="C89" s="231"/>
      <c r="D89" s="231"/>
      <c r="E89" s="231"/>
      <c r="F89" s="231"/>
      <c r="G89" s="231"/>
      <c r="H89" s="232"/>
      <c r="I89" s="4">
        <v>81</v>
      </c>
      <c r="J89" s="24">
        <v>0</v>
      </c>
      <c r="K89" s="24">
        <v>0</v>
      </c>
      <c r="L89" s="120"/>
      <c r="M89" s="9"/>
      <c r="N89" s="9"/>
    </row>
    <row r="90" spans="1:14" x14ac:dyDescent="0.2">
      <c r="A90" s="230" t="s">
        <v>144</v>
      </c>
      <c r="B90" s="231"/>
      <c r="C90" s="231"/>
      <c r="D90" s="231"/>
      <c r="E90" s="231"/>
      <c r="F90" s="231"/>
      <c r="G90" s="231"/>
      <c r="H90" s="232"/>
      <c r="I90" s="4">
        <v>82</v>
      </c>
      <c r="J90" s="24">
        <v>28563028.992844105</v>
      </c>
      <c r="K90" s="24">
        <v>30278311.03998176</v>
      </c>
      <c r="L90" s="120"/>
      <c r="M90" s="9"/>
      <c r="N90" s="9"/>
    </row>
    <row r="91" spans="1:14" x14ac:dyDescent="0.2">
      <c r="A91" s="227" t="s">
        <v>39</v>
      </c>
      <c r="B91" s="228"/>
      <c r="C91" s="228"/>
      <c r="D91" s="228"/>
      <c r="E91" s="228"/>
      <c r="F91" s="228"/>
      <c r="G91" s="228"/>
      <c r="H91" s="229"/>
      <c r="I91" s="4">
        <v>83</v>
      </c>
      <c r="J91" s="23">
        <f>SUM(J92:J100)</f>
        <v>1070478219.2515001</v>
      </c>
      <c r="K91" s="23">
        <f>SUM(K92:K100)</f>
        <v>984365615.26436985</v>
      </c>
      <c r="L91" s="120"/>
      <c r="M91" s="9"/>
      <c r="N91" s="9"/>
    </row>
    <row r="92" spans="1:14" x14ac:dyDescent="0.2">
      <c r="A92" s="230" t="s">
        <v>145</v>
      </c>
      <c r="B92" s="231"/>
      <c r="C92" s="231"/>
      <c r="D92" s="231"/>
      <c r="E92" s="231"/>
      <c r="F92" s="231"/>
      <c r="G92" s="231"/>
      <c r="H92" s="232"/>
      <c r="I92" s="4">
        <v>84</v>
      </c>
      <c r="J92" s="24">
        <v>0</v>
      </c>
      <c r="K92" s="24">
        <v>0</v>
      </c>
      <c r="L92" s="120"/>
      <c r="M92" s="9"/>
      <c r="N92" s="9"/>
    </row>
    <row r="93" spans="1:14" x14ac:dyDescent="0.2">
      <c r="A93" s="230" t="s">
        <v>293</v>
      </c>
      <c r="B93" s="231"/>
      <c r="C93" s="231"/>
      <c r="D93" s="231"/>
      <c r="E93" s="231"/>
      <c r="F93" s="231"/>
      <c r="G93" s="231"/>
      <c r="H93" s="232"/>
      <c r="I93" s="4">
        <v>85</v>
      </c>
      <c r="J93" s="24">
        <v>0</v>
      </c>
      <c r="K93" s="24">
        <v>15328251</v>
      </c>
      <c r="L93" s="120"/>
      <c r="M93" s="9"/>
      <c r="N93" s="9"/>
    </row>
    <row r="94" spans="1:14" x14ac:dyDescent="0.2">
      <c r="A94" s="230" t="s">
        <v>0</v>
      </c>
      <c r="B94" s="231"/>
      <c r="C94" s="231"/>
      <c r="D94" s="231"/>
      <c r="E94" s="231"/>
      <c r="F94" s="231"/>
      <c r="G94" s="231"/>
      <c r="H94" s="232"/>
      <c r="I94" s="4">
        <v>86</v>
      </c>
      <c r="J94" s="24">
        <v>998535006.0778873</v>
      </c>
      <c r="K94" s="24">
        <v>899881700.91993809</v>
      </c>
      <c r="L94" s="120"/>
      <c r="M94" s="9"/>
      <c r="N94" s="9"/>
    </row>
    <row r="95" spans="1:14" x14ac:dyDescent="0.2">
      <c r="A95" s="230" t="s">
        <v>294</v>
      </c>
      <c r="B95" s="231"/>
      <c r="C95" s="231"/>
      <c r="D95" s="231"/>
      <c r="E95" s="231"/>
      <c r="F95" s="231"/>
      <c r="G95" s="231"/>
      <c r="H95" s="232"/>
      <c r="I95" s="4">
        <v>87</v>
      </c>
      <c r="J95" s="24">
        <v>0</v>
      </c>
      <c r="K95" s="24">
        <v>0</v>
      </c>
      <c r="L95" s="120"/>
      <c r="M95" s="9"/>
      <c r="N95" s="9"/>
    </row>
    <row r="96" spans="1:14" x14ac:dyDescent="0.2">
      <c r="A96" s="230" t="s">
        <v>295</v>
      </c>
      <c r="B96" s="231"/>
      <c r="C96" s="231"/>
      <c r="D96" s="231"/>
      <c r="E96" s="231"/>
      <c r="F96" s="231"/>
      <c r="G96" s="231"/>
      <c r="H96" s="232"/>
      <c r="I96" s="4">
        <v>88</v>
      </c>
      <c r="J96" s="24">
        <v>0</v>
      </c>
      <c r="K96" s="24">
        <v>0</v>
      </c>
      <c r="L96" s="120"/>
      <c r="M96" s="9"/>
      <c r="N96" s="9"/>
    </row>
    <row r="97" spans="1:14" x14ac:dyDescent="0.2">
      <c r="A97" s="230" t="s">
        <v>296</v>
      </c>
      <c r="B97" s="231"/>
      <c r="C97" s="231"/>
      <c r="D97" s="231"/>
      <c r="E97" s="231"/>
      <c r="F97" s="231"/>
      <c r="G97" s="231"/>
      <c r="H97" s="232"/>
      <c r="I97" s="4">
        <v>89</v>
      </c>
      <c r="J97" s="24">
        <v>0</v>
      </c>
      <c r="K97" s="24">
        <v>0</v>
      </c>
      <c r="L97" s="120"/>
      <c r="M97" s="9"/>
      <c r="N97" s="9"/>
    </row>
    <row r="98" spans="1:14" x14ac:dyDescent="0.2">
      <c r="A98" s="230" t="s">
        <v>111</v>
      </c>
      <c r="B98" s="231"/>
      <c r="C98" s="231"/>
      <c r="D98" s="231"/>
      <c r="E98" s="231"/>
      <c r="F98" s="231"/>
      <c r="G98" s="231"/>
      <c r="H98" s="232"/>
      <c r="I98" s="4">
        <v>90</v>
      </c>
      <c r="J98" s="24">
        <v>0</v>
      </c>
      <c r="K98" s="24">
        <v>0</v>
      </c>
      <c r="L98" s="120"/>
      <c r="M98" s="9"/>
      <c r="N98" s="9"/>
    </row>
    <row r="99" spans="1:14" x14ac:dyDescent="0.2">
      <c r="A99" s="230" t="s">
        <v>109</v>
      </c>
      <c r="B99" s="231"/>
      <c r="C99" s="231"/>
      <c r="D99" s="231"/>
      <c r="E99" s="231"/>
      <c r="F99" s="231"/>
      <c r="G99" s="231"/>
      <c r="H99" s="232"/>
      <c r="I99" s="4">
        <v>91</v>
      </c>
      <c r="J99" s="24">
        <v>21179840</v>
      </c>
      <c r="K99" s="24">
        <v>22464085.19433232</v>
      </c>
      <c r="L99" s="120"/>
      <c r="M99" s="9"/>
      <c r="N99" s="9"/>
    </row>
    <row r="100" spans="1:14" x14ac:dyDescent="0.2">
      <c r="A100" s="230" t="s">
        <v>110</v>
      </c>
      <c r="B100" s="231"/>
      <c r="C100" s="231"/>
      <c r="D100" s="231"/>
      <c r="E100" s="231"/>
      <c r="F100" s="231"/>
      <c r="G100" s="231"/>
      <c r="H100" s="232"/>
      <c r="I100" s="4">
        <v>92</v>
      </c>
      <c r="J100" s="24">
        <v>50763373.173612885</v>
      </c>
      <c r="K100" s="24">
        <v>46691578.150099359</v>
      </c>
      <c r="L100" s="120"/>
      <c r="M100" s="9"/>
      <c r="N100" s="9"/>
    </row>
    <row r="101" spans="1:14" x14ac:dyDescent="0.2">
      <c r="A101" s="227" t="s">
        <v>40</v>
      </c>
      <c r="B101" s="228"/>
      <c r="C101" s="228"/>
      <c r="D101" s="228"/>
      <c r="E101" s="228"/>
      <c r="F101" s="228"/>
      <c r="G101" s="228"/>
      <c r="H101" s="229"/>
      <c r="I101" s="4">
        <v>93</v>
      </c>
      <c r="J101" s="23">
        <f>SUM(J102:J113)</f>
        <v>1125024229.7908404</v>
      </c>
      <c r="K101" s="23">
        <f>SUM(K102:K113)</f>
        <v>1018279375.1989738</v>
      </c>
      <c r="L101" s="120"/>
      <c r="M101" s="9"/>
      <c r="N101" s="9"/>
    </row>
    <row r="102" spans="1:14" x14ac:dyDescent="0.2">
      <c r="A102" s="230" t="s">
        <v>145</v>
      </c>
      <c r="B102" s="231"/>
      <c r="C102" s="231"/>
      <c r="D102" s="231"/>
      <c r="E102" s="231"/>
      <c r="F102" s="231"/>
      <c r="G102" s="231"/>
      <c r="H102" s="232"/>
      <c r="I102" s="4">
        <v>94</v>
      </c>
      <c r="J102" s="24">
        <v>-0.32935025915503502</v>
      </c>
      <c r="K102" s="24">
        <v>-0.1382182389497757</v>
      </c>
      <c r="L102" s="120"/>
      <c r="M102" s="9"/>
      <c r="N102" s="9"/>
    </row>
    <row r="103" spans="1:14" x14ac:dyDescent="0.2">
      <c r="A103" s="230" t="s">
        <v>293</v>
      </c>
      <c r="B103" s="231"/>
      <c r="C103" s="231"/>
      <c r="D103" s="231"/>
      <c r="E103" s="231"/>
      <c r="F103" s="231"/>
      <c r="G103" s="231"/>
      <c r="H103" s="232"/>
      <c r="I103" s="4">
        <v>95</v>
      </c>
      <c r="J103" s="24">
        <v>324985</v>
      </c>
      <c r="K103" s="24">
        <v>1268356</v>
      </c>
      <c r="L103" s="120"/>
      <c r="M103" s="9"/>
      <c r="N103" s="9"/>
    </row>
    <row r="104" spans="1:14" x14ac:dyDescent="0.2">
      <c r="A104" s="230" t="s">
        <v>0</v>
      </c>
      <c r="B104" s="231"/>
      <c r="C104" s="231"/>
      <c r="D104" s="231"/>
      <c r="E104" s="231"/>
      <c r="F104" s="231"/>
      <c r="G104" s="231"/>
      <c r="H104" s="232"/>
      <c r="I104" s="4">
        <v>96</v>
      </c>
      <c r="J104" s="24">
        <f>468614991-82720318</f>
        <v>385894673</v>
      </c>
      <c r="K104" s="24">
        <v>357879945.95964962</v>
      </c>
      <c r="L104" s="120"/>
      <c r="M104" s="9"/>
      <c r="N104" s="9"/>
    </row>
    <row r="105" spans="1:14" x14ac:dyDescent="0.2">
      <c r="A105" s="230" t="s">
        <v>294</v>
      </c>
      <c r="B105" s="231"/>
      <c r="C105" s="231"/>
      <c r="D105" s="231"/>
      <c r="E105" s="231"/>
      <c r="F105" s="231"/>
      <c r="G105" s="231"/>
      <c r="H105" s="232"/>
      <c r="I105" s="4">
        <v>97</v>
      </c>
      <c r="J105" s="24">
        <v>1467220.9068213606</v>
      </c>
      <c r="K105" s="24">
        <v>2170544.9030291201</v>
      </c>
      <c r="L105" s="120"/>
      <c r="M105" s="9"/>
      <c r="N105" s="9"/>
    </row>
    <row r="106" spans="1:14" x14ac:dyDescent="0.2">
      <c r="A106" s="230" t="s">
        <v>295</v>
      </c>
      <c r="B106" s="231"/>
      <c r="C106" s="231"/>
      <c r="D106" s="231"/>
      <c r="E106" s="231"/>
      <c r="F106" s="231"/>
      <c r="G106" s="231"/>
      <c r="H106" s="232"/>
      <c r="I106" s="4">
        <v>98</v>
      </c>
      <c r="J106" s="24">
        <v>562744196.35417938</v>
      </c>
      <c r="K106" s="24">
        <v>544191333.89625788</v>
      </c>
      <c r="L106" s="120"/>
      <c r="M106" s="9"/>
      <c r="N106" s="9"/>
    </row>
    <row r="107" spans="1:14" x14ac:dyDescent="0.2">
      <c r="A107" s="230" t="s">
        <v>296</v>
      </c>
      <c r="B107" s="231"/>
      <c r="C107" s="231"/>
      <c r="D107" s="231"/>
      <c r="E107" s="231"/>
      <c r="F107" s="231"/>
      <c r="G107" s="231"/>
      <c r="H107" s="232"/>
      <c r="I107" s="4">
        <v>99</v>
      </c>
      <c r="J107" s="24">
        <v>82720318</v>
      </c>
      <c r="K107" s="24">
        <v>0</v>
      </c>
      <c r="L107" s="120"/>
      <c r="M107" s="9"/>
      <c r="N107" s="9"/>
    </row>
    <row r="108" spans="1:14" x14ac:dyDescent="0.2">
      <c r="A108" s="230" t="s">
        <v>111</v>
      </c>
      <c r="B108" s="231"/>
      <c r="C108" s="231"/>
      <c r="D108" s="231"/>
      <c r="E108" s="231"/>
      <c r="F108" s="231"/>
      <c r="G108" s="231"/>
      <c r="H108" s="232"/>
      <c r="I108" s="4">
        <v>100</v>
      </c>
      <c r="J108" s="24">
        <v>0</v>
      </c>
      <c r="K108" s="24">
        <v>0</v>
      </c>
      <c r="L108" s="120"/>
      <c r="M108" s="9"/>
      <c r="N108" s="9"/>
    </row>
    <row r="109" spans="1:14" x14ac:dyDescent="0.2">
      <c r="A109" s="230" t="s">
        <v>112</v>
      </c>
      <c r="B109" s="231"/>
      <c r="C109" s="231"/>
      <c r="D109" s="231"/>
      <c r="E109" s="231"/>
      <c r="F109" s="231"/>
      <c r="G109" s="231"/>
      <c r="H109" s="232"/>
      <c r="I109" s="4">
        <v>101</v>
      </c>
      <c r="J109" s="24">
        <v>71839909.736774892</v>
      </c>
      <c r="K109" s="24">
        <v>76958293.473296478</v>
      </c>
      <c r="L109" s="120"/>
      <c r="M109" s="9"/>
      <c r="N109" s="9"/>
    </row>
    <row r="110" spans="1:14" x14ac:dyDescent="0.2">
      <c r="A110" s="230" t="s">
        <v>113</v>
      </c>
      <c r="B110" s="231"/>
      <c r="C110" s="231"/>
      <c r="D110" s="231"/>
      <c r="E110" s="231"/>
      <c r="F110" s="231"/>
      <c r="G110" s="231"/>
      <c r="H110" s="232"/>
      <c r="I110" s="4">
        <v>102</v>
      </c>
      <c r="J110" s="24">
        <v>14613899.691548169</v>
      </c>
      <c r="K110" s="24">
        <v>30049814.711492639</v>
      </c>
      <c r="L110" s="120"/>
      <c r="M110" s="9"/>
      <c r="N110" s="9"/>
    </row>
    <row r="111" spans="1:14" x14ac:dyDescent="0.2">
      <c r="A111" s="230" t="s">
        <v>116</v>
      </c>
      <c r="B111" s="231"/>
      <c r="C111" s="231"/>
      <c r="D111" s="231"/>
      <c r="E111" s="231"/>
      <c r="F111" s="231"/>
      <c r="G111" s="231"/>
      <c r="H111" s="232"/>
      <c r="I111" s="4">
        <v>103</v>
      </c>
      <c r="J111" s="24">
        <v>1198262.5165635601</v>
      </c>
      <c r="K111" s="24">
        <v>2002987.1645849601</v>
      </c>
      <c r="L111" s="120"/>
      <c r="M111" s="9"/>
      <c r="N111" s="9"/>
    </row>
    <row r="112" spans="1:14" x14ac:dyDescent="0.2">
      <c r="A112" s="230" t="s">
        <v>114</v>
      </c>
      <c r="B112" s="231"/>
      <c r="C112" s="231"/>
      <c r="D112" s="231"/>
      <c r="E112" s="231"/>
      <c r="F112" s="231"/>
      <c r="G112" s="231"/>
      <c r="H112" s="232"/>
      <c r="I112" s="4">
        <v>104</v>
      </c>
      <c r="J112" s="24">
        <v>0</v>
      </c>
      <c r="K112" s="24">
        <v>0</v>
      </c>
      <c r="L112" s="120"/>
      <c r="M112" s="9"/>
      <c r="N112" s="9"/>
    </row>
    <row r="113" spans="1:14" x14ac:dyDescent="0.2">
      <c r="A113" s="230" t="s">
        <v>115</v>
      </c>
      <c r="B113" s="231"/>
      <c r="C113" s="231"/>
      <c r="D113" s="231"/>
      <c r="E113" s="231"/>
      <c r="F113" s="231"/>
      <c r="G113" s="231"/>
      <c r="H113" s="232"/>
      <c r="I113" s="4">
        <v>105</v>
      </c>
      <c r="J113" s="24">
        <v>4220764.9143034173</v>
      </c>
      <c r="K113" s="24">
        <v>3758099.2288811198</v>
      </c>
      <c r="L113" s="120"/>
      <c r="M113" s="9"/>
      <c r="N113" s="9"/>
    </row>
    <row r="114" spans="1:14" x14ac:dyDescent="0.2">
      <c r="A114" s="227" t="s">
        <v>1</v>
      </c>
      <c r="B114" s="228"/>
      <c r="C114" s="228"/>
      <c r="D114" s="228"/>
      <c r="E114" s="228"/>
      <c r="F114" s="228"/>
      <c r="G114" s="228"/>
      <c r="H114" s="229"/>
      <c r="I114" s="4">
        <v>106</v>
      </c>
      <c r="J114" s="24">
        <v>93154657.826131523</v>
      </c>
      <c r="K114" s="24">
        <v>96633387.618633926</v>
      </c>
      <c r="L114" s="120"/>
      <c r="M114" s="9"/>
      <c r="N114" s="9"/>
    </row>
    <row r="115" spans="1:14" x14ac:dyDescent="0.2">
      <c r="A115" s="227" t="s">
        <v>44</v>
      </c>
      <c r="B115" s="228"/>
      <c r="C115" s="228"/>
      <c r="D115" s="228"/>
      <c r="E115" s="228"/>
      <c r="F115" s="228"/>
      <c r="G115" s="228"/>
      <c r="H115" s="229"/>
      <c r="I115" s="4">
        <v>107</v>
      </c>
      <c r="J115" s="23">
        <f>J70+J87+J91+J101+J114</f>
        <v>5285727543.758626</v>
      </c>
      <c r="K115" s="23">
        <f>K70+K87+K91+K101+K114</f>
        <v>5106340130.2978096</v>
      </c>
      <c r="L115" s="120"/>
      <c r="M115" s="9"/>
      <c r="N115" s="9"/>
    </row>
    <row r="116" spans="1:14" x14ac:dyDescent="0.2">
      <c r="A116" s="240" t="s">
        <v>70</v>
      </c>
      <c r="B116" s="241"/>
      <c r="C116" s="241"/>
      <c r="D116" s="241"/>
      <c r="E116" s="241"/>
      <c r="F116" s="241"/>
      <c r="G116" s="241"/>
      <c r="H116" s="242"/>
      <c r="I116" s="5">
        <v>108</v>
      </c>
      <c r="J116" s="111">
        <v>2026863879.387373</v>
      </c>
      <c r="K116" s="111">
        <v>1729002836.4971843</v>
      </c>
      <c r="L116" s="120"/>
      <c r="M116" s="9"/>
      <c r="N116" s="9"/>
    </row>
    <row r="117" spans="1:14" x14ac:dyDescent="0.2">
      <c r="A117" s="243" t="s">
        <v>356</v>
      </c>
      <c r="B117" s="244"/>
      <c r="C117" s="244"/>
      <c r="D117" s="244"/>
      <c r="E117" s="244"/>
      <c r="F117" s="244"/>
      <c r="G117" s="244"/>
      <c r="H117" s="244"/>
      <c r="I117" s="245"/>
      <c r="J117" s="245"/>
      <c r="K117" s="246"/>
      <c r="L117" s="120"/>
    </row>
    <row r="118" spans="1:14" x14ac:dyDescent="0.2">
      <c r="A118" s="247" t="s">
        <v>238</v>
      </c>
      <c r="B118" s="248"/>
      <c r="C118" s="248"/>
      <c r="D118" s="248"/>
      <c r="E118" s="248"/>
      <c r="F118" s="248"/>
      <c r="G118" s="248"/>
      <c r="H118" s="248"/>
      <c r="I118" s="249"/>
      <c r="J118" s="249"/>
      <c r="K118" s="250"/>
      <c r="L118" s="120"/>
    </row>
    <row r="119" spans="1:14" x14ac:dyDescent="0.2">
      <c r="A119" s="230" t="s">
        <v>3</v>
      </c>
      <c r="B119" s="231"/>
      <c r="C119" s="231"/>
      <c r="D119" s="231"/>
      <c r="E119" s="231"/>
      <c r="F119" s="231"/>
      <c r="G119" s="231"/>
      <c r="H119" s="232"/>
      <c r="I119" s="4">
        <v>109</v>
      </c>
      <c r="J119" s="24">
        <f>J70-J120</f>
        <v>2877176345.592011</v>
      </c>
      <c r="K119" s="24">
        <f>K70-K120</f>
        <v>2896268396.3496289</v>
      </c>
      <c r="L119" s="120"/>
      <c r="M119" s="9"/>
      <c r="N119" s="9"/>
    </row>
    <row r="120" spans="1:14" x14ac:dyDescent="0.2">
      <c r="A120" s="233" t="s">
        <v>4</v>
      </c>
      <c r="B120" s="234"/>
      <c r="C120" s="234"/>
      <c r="D120" s="234"/>
      <c r="E120" s="234"/>
      <c r="F120" s="234"/>
      <c r="G120" s="234"/>
      <c r="H120" s="235"/>
      <c r="I120" s="7">
        <v>110</v>
      </c>
      <c r="J120" s="111">
        <f>J86</f>
        <v>49218042</v>
      </c>
      <c r="K120" s="111">
        <f>K86</f>
        <v>36671291</v>
      </c>
      <c r="L120" s="120"/>
      <c r="M120" s="9"/>
      <c r="N120" s="9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7"/>
      <c r="K121" s="137"/>
    </row>
    <row r="122" spans="1:14" x14ac:dyDescent="0.2">
      <c r="A122" s="236" t="s">
        <v>357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</row>
    <row r="123" spans="1:14" x14ac:dyDescent="0.2">
      <c r="A123" s="238"/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71:K71 J73:K78 J87:K116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O10" sqref="O10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45" bestFit="1" customWidth="1"/>
    <col min="13" max="13" width="11.140625" style="87" bestFit="1" customWidth="1"/>
    <col min="14" max="14" width="10.28515625" bestFit="1" customWidth="1"/>
    <col min="15" max="15" width="12.85546875" style="9" bestFit="1" customWidth="1"/>
    <col min="16" max="16" width="13.7109375" bestFit="1" customWidth="1"/>
  </cols>
  <sheetData>
    <row r="1" spans="1:19" ht="17.25" customHeight="1" x14ac:dyDescent="0.2">
      <c r="A1" s="262" t="s">
        <v>185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9" ht="12.75" customHeight="1" x14ac:dyDescent="0.2">
      <c r="A2" s="263" t="s">
        <v>419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9" x14ac:dyDescent="0.2">
      <c r="A3" s="75"/>
      <c r="B3" s="78"/>
      <c r="C3" s="78"/>
      <c r="D3" s="78"/>
      <c r="E3" s="78"/>
      <c r="F3" s="78"/>
      <c r="G3" s="78"/>
      <c r="H3" s="78"/>
      <c r="I3" s="78"/>
      <c r="J3" s="133"/>
      <c r="K3" s="133"/>
      <c r="L3" s="140"/>
      <c r="M3" s="134"/>
    </row>
    <row r="4" spans="1:19" ht="12.75" customHeight="1" x14ac:dyDescent="0.2">
      <c r="A4" s="292" t="s">
        <v>393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4"/>
    </row>
    <row r="5" spans="1:19" ht="35.25" thickBot="1" x14ac:dyDescent="0.25">
      <c r="A5" s="291" t="s">
        <v>72</v>
      </c>
      <c r="B5" s="291"/>
      <c r="C5" s="291"/>
      <c r="D5" s="291"/>
      <c r="E5" s="291"/>
      <c r="F5" s="291"/>
      <c r="G5" s="291"/>
      <c r="H5" s="291"/>
      <c r="I5" s="117" t="s">
        <v>329</v>
      </c>
      <c r="J5" s="286" t="s">
        <v>364</v>
      </c>
      <c r="K5" s="287"/>
      <c r="L5" s="286" t="s">
        <v>365</v>
      </c>
      <c r="M5" s="287"/>
    </row>
    <row r="6" spans="1:19" ht="13.5" thickBot="1" x14ac:dyDescent="0.25">
      <c r="A6" s="288"/>
      <c r="B6" s="289"/>
      <c r="C6" s="289"/>
      <c r="D6" s="289"/>
      <c r="E6" s="289"/>
      <c r="F6" s="289"/>
      <c r="G6" s="289"/>
      <c r="H6" s="290"/>
      <c r="I6" s="92"/>
      <c r="J6" s="151" t="s">
        <v>360</v>
      </c>
      <c r="K6" s="126" t="s">
        <v>361</v>
      </c>
      <c r="L6" s="126" t="s">
        <v>360</v>
      </c>
      <c r="M6" s="126" t="s">
        <v>361</v>
      </c>
    </row>
    <row r="7" spans="1:19" x14ac:dyDescent="0.2">
      <c r="A7" s="270">
        <v>1</v>
      </c>
      <c r="B7" s="270"/>
      <c r="C7" s="270"/>
      <c r="D7" s="270"/>
      <c r="E7" s="270"/>
      <c r="F7" s="270"/>
      <c r="G7" s="270"/>
      <c r="H7" s="270"/>
      <c r="I7" s="76">
        <v>2</v>
      </c>
      <c r="J7" s="129">
        <v>3</v>
      </c>
      <c r="K7" s="129">
        <v>4</v>
      </c>
      <c r="L7" s="146">
        <v>5</v>
      </c>
      <c r="M7" s="129">
        <v>6</v>
      </c>
    </row>
    <row r="8" spans="1:19" x14ac:dyDescent="0.2">
      <c r="A8" s="247" t="s">
        <v>45</v>
      </c>
      <c r="B8" s="248"/>
      <c r="C8" s="248"/>
      <c r="D8" s="248"/>
      <c r="E8" s="248"/>
      <c r="F8" s="248"/>
      <c r="G8" s="248"/>
      <c r="H8" s="260"/>
      <c r="I8" s="6">
        <v>111</v>
      </c>
      <c r="J8" s="114">
        <f>SUM(J9:J10)</f>
        <v>4260371869.9079947</v>
      </c>
      <c r="K8" s="121">
        <f>SUM(K9:K10)</f>
        <v>1174905778.1080813</v>
      </c>
      <c r="L8" s="114">
        <f>SUM(L9:L10)</f>
        <v>4172457139.2593002</v>
      </c>
      <c r="M8" s="121">
        <f>SUM(M9:M10)</f>
        <v>1148162744.0909204</v>
      </c>
      <c r="P8" s="9"/>
      <c r="Q8" s="9"/>
      <c r="R8" s="9"/>
      <c r="S8" s="9"/>
    </row>
    <row r="9" spans="1:19" x14ac:dyDescent="0.2">
      <c r="A9" s="227" t="s">
        <v>183</v>
      </c>
      <c r="B9" s="228"/>
      <c r="C9" s="228"/>
      <c r="D9" s="228"/>
      <c r="E9" s="228"/>
      <c r="F9" s="228"/>
      <c r="G9" s="228"/>
      <c r="H9" s="229"/>
      <c r="I9" s="4">
        <v>112</v>
      </c>
      <c r="J9" s="99">
        <v>4185521111.4890909</v>
      </c>
      <c r="K9" s="99">
        <v>1154676710.8423243</v>
      </c>
      <c r="L9" s="99">
        <v>4111169707.0480003</v>
      </c>
      <c r="M9" s="24">
        <v>1128052587.1190205</v>
      </c>
      <c r="P9" s="9"/>
      <c r="Q9" s="9"/>
      <c r="R9" s="9"/>
      <c r="S9" s="9"/>
    </row>
    <row r="10" spans="1:19" x14ac:dyDescent="0.2">
      <c r="A10" s="227" t="s">
        <v>120</v>
      </c>
      <c r="B10" s="228"/>
      <c r="C10" s="228"/>
      <c r="D10" s="228"/>
      <c r="E10" s="228"/>
      <c r="F10" s="228"/>
      <c r="G10" s="228"/>
      <c r="H10" s="229"/>
      <c r="I10" s="4">
        <v>113</v>
      </c>
      <c r="J10" s="24">
        <v>74850758.418903768</v>
      </c>
      <c r="K10" s="99">
        <v>20229067.265756987</v>
      </c>
      <c r="L10" s="24">
        <v>61287432.211299993</v>
      </c>
      <c r="M10" s="24">
        <v>20110156.971899994</v>
      </c>
      <c r="P10" s="9"/>
      <c r="Q10" s="9"/>
      <c r="R10" s="9"/>
      <c r="S10" s="9"/>
    </row>
    <row r="11" spans="1:19" x14ac:dyDescent="0.2">
      <c r="A11" s="227" t="s">
        <v>7</v>
      </c>
      <c r="B11" s="228"/>
      <c r="C11" s="228"/>
      <c r="D11" s="228"/>
      <c r="E11" s="228"/>
      <c r="F11" s="228"/>
      <c r="G11" s="228"/>
      <c r="H11" s="229"/>
      <c r="I11" s="4">
        <v>114</v>
      </c>
      <c r="J11" s="141">
        <f>J12+J13+J17+J21+J22+J23+J26+J27</f>
        <v>4015456172.4326186</v>
      </c>
      <c r="K11" s="23">
        <f>K12+K13+K17+K21+K22+K23+K26+K27</f>
        <v>1121562016.9391382</v>
      </c>
      <c r="L11" s="141">
        <f>L12+L13+L17+L21+L22+L23+L26+L27</f>
        <v>4029209992.0043473</v>
      </c>
      <c r="M11" s="23">
        <f>M12+M13+M17+M21+M22+M23+M26+M27</f>
        <v>1122344809.4860868</v>
      </c>
      <c r="P11" s="9"/>
      <c r="Q11" s="9"/>
      <c r="R11" s="9"/>
      <c r="S11" s="9"/>
    </row>
    <row r="12" spans="1:19" x14ac:dyDescent="0.2">
      <c r="A12" s="227" t="s">
        <v>121</v>
      </c>
      <c r="B12" s="228"/>
      <c r="C12" s="228"/>
      <c r="D12" s="228"/>
      <c r="E12" s="228"/>
      <c r="F12" s="228"/>
      <c r="G12" s="228"/>
      <c r="H12" s="229"/>
      <c r="I12" s="4">
        <v>115</v>
      </c>
      <c r="J12" s="99">
        <v>-17957004.125520002</v>
      </c>
      <c r="K12" s="99">
        <v>45583094.295919999</v>
      </c>
      <c r="L12" s="99">
        <v>-6918301.3001600001</v>
      </c>
      <c r="M12" s="99">
        <v>14070719.355839999</v>
      </c>
      <c r="P12" s="9"/>
      <c r="Q12" s="9"/>
      <c r="R12" s="9"/>
      <c r="S12" s="9"/>
    </row>
    <row r="13" spans="1:19" x14ac:dyDescent="0.2">
      <c r="A13" s="227" t="s">
        <v>41</v>
      </c>
      <c r="B13" s="228"/>
      <c r="C13" s="228"/>
      <c r="D13" s="228"/>
      <c r="E13" s="228"/>
      <c r="F13" s="228"/>
      <c r="G13" s="228"/>
      <c r="H13" s="229"/>
      <c r="I13" s="4">
        <v>116</v>
      </c>
      <c r="J13" s="141">
        <f>SUM(J14:J16)</f>
        <v>2656194727.670723</v>
      </c>
      <c r="K13" s="23">
        <f>SUM(K14:K16)</f>
        <v>691446833.14251447</v>
      </c>
      <c r="L13" s="141">
        <f>SUM(L14:L16)</f>
        <v>2587268071.8173981</v>
      </c>
      <c r="M13" s="23">
        <f>SUM(M14:M16)</f>
        <v>696022609.13689828</v>
      </c>
      <c r="P13" s="9"/>
      <c r="Q13" s="9"/>
      <c r="R13" s="9"/>
      <c r="S13" s="9"/>
    </row>
    <row r="14" spans="1:19" x14ac:dyDescent="0.2">
      <c r="A14" s="230" t="s">
        <v>164</v>
      </c>
      <c r="B14" s="231"/>
      <c r="C14" s="231"/>
      <c r="D14" s="231"/>
      <c r="E14" s="231"/>
      <c r="F14" s="231"/>
      <c r="G14" s="231"/>
      <c r="H14" s="232"/>
      <c r="I14" s="4">
        <v>117</v>
      </c>
      <c r="J14" s="99">
        <v>1458521578.4708991</v>
      </c>
      <c r="K14" s="99">
        <v>361890933.11734271</v>
      </c>
      <c r="L14" s="99">
        <v>1434005546.9515095</v>
      </c>
      <c r="M14" s="99">
        <v>375404166.27498949</v>
      </c>
      <c r="P14" s="9"/>
      <c r="Q14" s="9"/>
      <c r="R14" s="9"/>
      <c r="S14" s="9"/>
    </row>
    <row r="15" spans="1:19" x14ac:dyDescent="0.2">
      <c r="A15" s="230" t="s">
        <v>165</v>
      </c>
      <c r="B15" s="231"/>
      <c r="C15" s="231"/>
      <c r="D15" s="231"/>
      <c r="E15" s="231"/>
      <c r="F15" s="231"/>
      <c r="G15" s="231"/>
      <c r="H15" s="232"/>
      <c r="I15" s="4">
        <v>118</v>
      </c>
      <c r="J15" s="99">
        <v>597018805.60890949</v>
      </c>
      <c r="K15" s="99">
        <v>158359697.83896548</v>
      </c>
      <c r="L15" s="99">
        <v>577031666.28223991</v>
      </c>
      <c r="M15" s="99">
        <v>137708848.88509989</v>
      </c>
      <c r="P15" s="9"/>
      <c r="Q15" s="9"/>
      <c r="R15" s="9"/>
      <c r="S15" s="9"/>
    </row>
    <row r="16" spans="1:19" x14ac:dyDescent="0.2">
      <c r="A16" s="230" t="s">
        <v>75</v>
      </c>
      <c r="B16" s="231"/>
      <c r="C16" s="231"/>
      <c r="D16" s="231"/>
      <c r="E16" s="231"/>
      <c r="F16" s="231"/>
      <c r="G16" s="231"/>
      <c r="H16" s="232"/>
      <c r="I16" s="4">
        <v>119</v>
      </c>
      <c r="J16" s="99">
        <v>600654343.59091401</v>
      </c>
      <c r="K16" s="99">
        <v>171196202.18620622</v>
      </c>
      <c r="L16" s="99">
        <v>576230858.58364892</v>
      </c>
      <c r="M16" s="99">
        <v>182909593.97680891</v>
      </c>
      <c r="P16" s="9"/>
      <c r="Q16" s="9"/>
      <c r="R16" s="9"/>
      <c r="S16" s="9"/>
    </row>
    <row r="17" spans="1:19" x14ac:dyDescent="0.2">
      <c r="A17" s="227" t="s">
        <v>42</v>
      </c>
      <c r="B17" s="228"/>
      <c r="C17" s="228"/>
      <c r="D17" s="228"/>
      <c r="E17" s="228"/>
      <c r="F17" s="228"/>
      <c r="G17" s="228"/>
      <c r="H17" s="229"/>
      <c r="I17" s="4">
        <v>120</v>
      </c>
      <c r="J17" s="141">
        <f>SUM(J18:J20)</f>
        <v>820399504.21399999</v>
      </c>
      <c r="K17" s="23">
        <f>SUM(K18:K20)</f>
        <v>205493001.68683198</v>
      </c>
      <c r="L17" s="141">
        <f>SUM(L18:L20)</f>
        <v>813416289.54480004</v>
      </c>
      <c r="M17" s="23">
        <f>SUM(M18:M20)</f>
        <v>202147086.80879998</v>
      </c>
      <c r="P17" s="9"/>
      <c r="Q17" s="9"/>
      <c r="R17" s="9"/>
      <c r="S17" s="9"/>
    </row>
    <row r="18" spans="1:19" x14ac:dyDescent="0.2">
      <c r="A18" s="230" t="s">
        <v>76</v>
      </c>
      <c r="B18" s="231"/>
      <c r="C18" s="231"/>
      <c r="D18" s="231"/>
      <c r="E18" s="231"/>
      <c r="F18" s="231"/>
      <c r="G18" s="231"/>
      <c r="H18" s="232"/>
      <c r="I18" s="4">
        <v>121</v>
      </c>
      <c r="J18" s="99">
        <v>483196309.476358</v>
      </c>
      <c r="K18" s="99">
        <v>124068576.691526</v>
      </c>
      <c r="L18" s="24">
        <v>492121083.29760003</v>
      </c>
      <c r="M18" s="99">
        <v>123598893.2536</v>
      </c>
      <c r="P18" s="9"/>
      <c r="Q18" s="9"/>
      <c r="R18" s="9"/>
      <c r="S18" s="9"/>
    </row>
    <row r="19" spans="1:19" x14ac:dyDescent="0.2">
      <c r="A19" s="230" t="s">
        <v>77</v>
      </c>
      <c r="B19" s="231"/>
      <c r="C19" s="231"/>
      <c r="D19" s="231"/>
      <c r="E19" s="231"/>
      <c r="F19" s="231"/>
      <c r="G19" s="231"/>
      <c r="H19" s="232"/>
      <c r="I19" s="4">
        <v>122</v>
      </c>
      <c r="J19" s="99">
        <v>221939176.176826</v>
      </c>
      <c r="K19" s="99">
        <v>52551066.202234</v>
      </c>
      <c r="L19" s="24">
        <v>207615550.85672</v>
      </c>
      <c r="M19" s="99">
        <v>50341982.240720004</v>
      </c>
      <c r="P19" s="9"/>
      <c r="Q19" s="9"/>
      <c r="R19" s="9"/>
      <c r="S19" s="9"/>
    </row>
    <row r="20" spans="1:19" x14ac:dyDescent="0.2">
      <c r="A20" s="230" t="s">
        <v>78</v>
      </c>
      <c r="B20" s="231"/>
      <c r="C20" s="231"/>
      <c r="D20" s="231"/>
      <c r="E20" s="231"/>
      <c r="F20" s="231"/>
      <c r="G20" s="231"/>
      <c r="H20" s="232"/>
      <c r="I20" s="4">
        <v>123</v>
      </c>
      <c r="J20" s="99">
        <v>115264018.56081599</v>
      </c>
      <c r="K20" s="99">
        <v>28873358.793071985</v>
      </c>
      <c r="L20" s="24">
        <v>113679655.39048</v>
      </c>
      <c r="M20" s="99">
        <v>28206211.314479992</v>
      </c>
      <c r="P20" s="9"/>
      <c r="Q20" s="9"/>
      <c r="R20" s="9"/>
      <c r="S20" s="9"/>
    </row>
    <row r="21" spans="1:19" x14ac:dyDescent="0.2">
      <c r="A21" s="227" t="s">
        <v>122</v>
      </c>
      <c r="B21" s="228"/>
      <c r="C21" s="228"/>
      <c r="D21" s="228"/>
      <c r="E21" s="228"/>
      <c r="F21" s="228"/>
      <c r="G21" s="228"/>
      <c r="H21" s="229"/>
      <c r="I21" s="4">
        <v>124</v>
      </c>
      <c r="J21" s="99">
        <v>191429714.16884196</v>
      </c>
      <c r="K21" s="99">
        <v>55296761.30511108</v>
      </c>
      <c r="L21" s="99">
        <v>194045992.13672</v>
      </c>
      <c r="M21" s="99">
        <v>50209070.180180013</v>
      </c>
      <c r="P21" s="9"/>
      <c r="Q21" s="9"/>
      <c r="R21" s="9"/>
      <c r="S21" s="9"/>
    </row>
    <row r="22" spans="1:19" x14ac:dyDescent="0.2">
      <c r="A22" s="227" t="s">
        <v>123</v>
      </c>
      <c r="B22" s="228"/>
      <c r="C22" s="228"/>
      <c r="D22" s="228"/>
      <c r="E22" s="228"/>
      <c r="F22" s="228"/>
      <c r="G22" s="228"/>
      <c r="H22" s="229"/>
      <c r="I22" s="4">
        <v>125</v>
      </c>
      <c r="J22" s="99">
        <v>268132528.36496514</v>
      </c>
      <c r="K22" s="99">
        <v>81655049.522172511</v>
      </c>
      <c r="L22" s="99">
        <v>299222282.50085801</v>
      </c>
      <c r="M22" s="99">
        <v>83881581.349438012</v>
      </c>
      <c r="P22" s="9"/>
      <c r="Q22" s="9"/>
      <c r="R22" s="9"/>
      <c r="S22" s="9"/>
    </row>
    <row r="23" spans="1:19" x14ac:dyDescent="0.2">
      <c r="A23" s="227" t="s">
        <v>43</v>
      </c>
      <c r="B23" s="228"/>
      <c r="C23" s="228"/>
      <c r="D23" s="228"/>
      <c r="E23" s="228"/>
      <c r="F23" s="228"/>
      <c r="G23" s="228"/>
      <c r="H23" s="229"/>
      <c r="I23" s="4">
        <v>126</v>
      </c>
      <c r="J23" s="141">
        <f>SUM(J24:J25)</f>
        <v>5207486.0092463549</v>
      </c>
      <c r="K23" s="23">
        <f>SUM(K24:K25)</f>
        <v>-3230151.9624918457</v>
      </c>
      <c r="L23" s="141">
        <f>SUM(L24:L25)</f>
        <v>43894084.952</v>
      </c>
      <c r="M23" s="23">
        <f>SUM(M24:M25)</f>
        <v>33729716.874080002</v>
      </c>
      <c r="P23" s="9"/>
      <c r="Q23" s="9"/>
      <c r="R23" s="9"/>
      <c r="S23" s="9"/>
    </row>
    <row r="24" spans="1:19" x14ac:dyDescent="0.2">
      <c r="A24" s="230" t="s">
        <v>150</v>
      </c>
      <c r="B24" s="231"/>
      <c r="C24" s="231"/>
      <c r="D24" s="231"/>
      <c r="E24" s="231"/>
      <c r="F24" s="231"/>
      <c r="G24" s="231"/>
      <c r="H24" s="232"/>
      <c r="I24" s="4">
        <v>127</v>
      </c>
      <c r="J24" s="24">
        <v>1867084</v>
      </c>
      <c r="K24" s="99">
        <v>1867084</v>
      </c>
      <c r="L24" s="24">
        <v>22619319</v>
      </c>
      <c r="M24" s="99">
        <v>22619319</v>
      </c>
      <c r="P24" s="9"/>
      <c r="Q24" s="9"/>
      <c r="R24" s="9"/>
      <c r="S24" s="9"/>
    </row>
    <row r="25" spans="1:19" x14ac:dyDescent="0.2">
      <c r="A25" s="230" t="s">
        <v>151</v>
      </c>
      <c r="B25" s="231"/>
      <c r="C25" s="231"/>
      <c r="D25" s="231"/>
      <c r="E25" s="231"/>
      <c r="F25" s="231"/>
      <c r="G25" s="231"/>
      <c r="H25" s="232"/>
      <c r="I25" s="4">
        <v>128</v>
      </c>
      <c r="J25" s="99">
        <v>3340402.0092463549</v>
      </c>
      <c r="K25" s="99">
        <v>-5097235.9624918457</v>
      </c>
      <c r="L25" s="99">
        <v>21274765.952</v>
      </c>
      <c r="M25" s="99">
        <v>11110397.874079999</v>
      </c>
      <c r="P25" s="9"/>
      <c r="Q25" s="9"/>
      <c r="R25" s="9"/>
      <c r="S25" s="9"/>
    </row>
    <row r="26" spans="1:19" x14ac:dyDescent="0.2">
      <c r="A26" s="227" t="s">
        <v>124</v>
      </c>
      <c r="B26" s="228"/>
      <c r="C26" s="228"/>
      <c r="D26" s="228"/>
      <c r="E26" s="228"/>
      <c r="F26" s="228"/>
      <c r="G26" s="228"/>
      <c r="H26" s="229"/>
      <c r="I26" s="4">
        <v>129</v>
      </c>
      <c r="J26" s="99">
        <v>5526994.8969700001</v>
      </c>
      <c r="K26" s="99">
        <v>5078931.8969700001</v>
      </c>
      <c r="L26" s="99">
        <v>9640418.3247999996</v>
      </c>
      <c r="M26" s="99">
        <v>7861472.3694799999</v>
      </c>
      <c r="P26" s="9"/>
      <c r="Q26" s="9"/>
      <c r="R26" s="9"/>
      <c r="S26" s="9"/>
    </row>
    <row r="27" spans="1:19" x14ac:dyDescent="0.2">
      <c r="A27" s="227" t="s">
        <v>63</v>
      </c>
      <c r="B27" s="228"/>
      <c r="C27" s="228"/>
      <c r="D27" s="228"/>
      <c r="E27" s="228"/>
      <c r="F27" s="228"/>
      <c r="G27" s="228"/>
      <c r="H27" s="229"/>
      <c r="I27" s="4">
        <v>130</v>
      </c>
      <c r="J27" s="99">
        <v>86522221.233392909</v>
      </c>
      <c r="K27" s="99">
        <v>40238497.052109912</v>
      </c>
      <c r="L27" s="99">
        <v>88641154.027930841</v>
      </c>
      <c r="M27" s="99">
        <v>34422553.411370844</v>
      </c>
      <c r="P27" s="9"/>
      <c r="Q27" s="9"/>
      <c r="R27" s="9"/>
      <c r="S27" s="9"/>
    </row>
    <row r="28" spans="1:19" x14ac:dyDescent="0.2">
      <c r="A28" s="227" t="s">
        <v>264</v>
      </c>
      <c r="B28" s="228"/>
      <c r="C28" s="228"/>
      <c r="D28" s="228"/>
      <c r="E28" s="228"/>
      <c r="F28" s="228"/>
      <c r="G28" s="228"/>
      <c r="H28" s="229"/>
      <c r="I28" s="4">
        <v>131</v>
      </c>
      <c r="J28" s="141">
        <f>SUM(J29:J33)</f>
        <v>74293316.133169994</v>
      </c>
      <c r="K28" s="23">
        <f>SUM(K29:K33)</f>
        <v>26312001.303140868</v>
      </c>
      <c r="L28" s="141">
        <f>SUM(L29:L33)</f>
        <v>52600740.797267012</v>
      </c>
      <c r="M28" s="23">
        <f>SUM(M29:M33)</f>
        <v>9484845.6604070123</v>
      </c>
      <c r="P28" s="9"/>
      <c r="Q28" s="9"/>
      <c r="R28" s="9"/>
      <c r="S28" s="9"/>
    </row>
    <row r="29" spans="1:19" ht="12.75" customHeight="1" x14ac:dyDescent="0.2">
      <c r="A29" s="227" t="s">
        <v>391</v>
      </c>
      <c r="B29" s="228"/>
      <c r="C29" s="228"/>
      <c r="D29" s="228"/>
      <c r="E29" s="228"/>
      <c r="F29" s="228"/>
      <c r="G29" s="228"/>
      <c r="H29" s="229"/>
      <c r="I29" s="4">
        <v>132</v>
      </c>
      <c r="J29" s="99">
        <v>18848299.627255902</v>
      </c>
      <c r="K29" s="99">
        <v>9698719.47363187</v>
      </c>
      <c r="L29" s="99">
        <v>12518428.397267014</v>
      </c>
      <c r="M29" s="99">
        <v>2964730.6341470145</v>
      </c>
      <c r="P29" s="9"/>
      <c r="Q29" s="9"/>
      <c r="R29" s="9"/>
      <c r="S29" s="9"/>
    </row>
    <row r="30" spans="1:19" ht="25.5" customHeight="1" x14ac:dyDescent="0.2">
      <c r="A30" s="227" t="s">
        <v>403</v>
      </c>
      <c r="B30" s="228"/>
      <c r="C30" s="228"/>
      <c r="D30" s="228"/>
      <c r="E30" s="228"/>
      <c r="F30" s="228"/>
      <c r="G30" s="228"/>
      <c r="H30" s="229"/>
      <c r="I30" s="4">
        <v>133</v>
      </c>
      <c r="J30" s="99">
        <v>55372776.505914092</v>
      </c>
      <c r="K30" s="99">
        <v>16596128.829508997</v>
      </c>
      <c r="L30" s="99">
        <v>37752199.399999999</v>
      </c>
      <c r="M30" s="99">
        <v>6157033.1262599975</v>
      </c>
      <c r="P30" s="9"/>
      <c r="Q30" s="9"/>
      <c r="R30" s="9"/>
      <c r="S30" s="9"/>
    </row>
    <row r="31" spans="1:19" x14ac:dyDescent="0.2">
      <c r="A31" s="227" t="s">
        <v>152</v>
      </c>
      <c r="B31" s="228"/>
      <c r="C31" s="228"/>
      <c r="D31" s="228"/>
      <c r="E31" s="228"/>
      <c r="F31" s="228"/>
      <c r="G31" s="228"/>
      <c r="H31" s="229"/>
      <c r="I31" s="4">
        <v>134</v>
      </c>
      <c r="J31" s="99">
        <v>0</v>
      </c>
      <c r="K31" s="99">
        <v>0</v>
      </c>
      <c r="L31" s="99">
        <v>0</v>
      </c>
      <c r="M31" s="99">
        <v>0</v>
      </c>
      <c r="P31" s="9"/>
      <c r="Q31" s="9"/>
      <c r="R31" s="9"/>
      <c r="S31" s="9"/>
    </row>
    <row r="32" spans="1:19" x14ac:dyDescent="0.2">
      <c r="A32" s="227" t="s">
        <v>274</v>
      </c>
      <c r="B32" s="228"/>
      <c r="C32" s="228"/>
      <c r="D32" s="228"/>
      <c r="E32" s="228"/>
      <c r="F32" s="228"/>
      <c r="G32" s="228"/>
      <c r="H32" s="229"/>
      <c r="I32" s="4">
        <v>135</v>
      </c>
      <c r="J32" s="99">
        <v>72240</v>
      </c>
      <c r="K32" s="99">
        <v>17153</v>
      </c>
      <c r="L32" s="99">
        <v>2330113</v>
      </c>
      <c r="M32" s="99">
        <v>397747.89999999991</v>
      </c>
      <c r="P32" s="9"/>
      <c r="Q32" s="9"/>
      <c r="R32" s="9"/>
      <c r="S32" s="9"/>
    </row>
    <row r="33" spans="1:19" x14ac:dyDescent="0.2">
      <c r="A33" s="227" t="s">
        <v>153</v>
      </c>
      <c r="B33" s="228"/>
      <c r="C33" s="228"/>
      <c r="D33" s="228"/>
      <c r="E33" s="228"/>
      <c r="F33" s="228"/>
      <c r="G33" s="228"/>
      <c r="H33" s="229"/>
      <c r="I33" s="4">
        <v>136</v>
      </c>
      <c r="J33" s="99">
        <v>0</v>
      </c>
      <c r="K33" s="99">
        <v>0</v>
      </c>
      <c r="L33" s="99">
        <v>0</v>
      </c>
      <c r="M33" s="99">
        <v>-34666</v>
      </c>
      <c r="P33" s="9"/>
      <c r="Q33" s="9"/>
      <c r="R33" s="9"/>
      <c r="S33" s="9"/>
    </row>
    <row r="34" spans="1:19" x14ac:dyDescent="0.2">
      <c r="A34" s="227" t="s">
        <v>265</v>
      </c>
      <c r="B34" s="228"/>
      <c r="C34" s="228"/>
      <c r="D34" s="228"/>
      <c r="E34" s="228"/>
      <c r="F34" s="228"/>
      <c r="G34" s="228"/>
      <c r="H34" s="229"/>
      <c r="I34" s="4">
        <v>137</v>
      </c>
      <c r="J34" s="141">
        <f>SUM(J35:J38)</f>
        <v>80246640.016534701</v>
      </c>
      <c r="K34" s="23">
        <f>SUM(K35:K38)</f>
        <v>21167818.924939685</v>
      </c>
      <c r="L34" s="141">
        <f>SUM(L35:L38)</f>
        <v>100857436.45171361</v>
      </c>
      <c r="M34" s="23">
        <f>SUM(M35:M38)</f>
        <v>21391130.693813611</v>
      </c>
      <c r="P34" s="9"/>
      <c r="Q34" s="9"/>
      <c r="R34" s="9"/>
      <c r="S34" s="9"/>
    </row>
    <row r="35" spans="1:19" x14ac:dyDescent="0.2">
      <c r="A35" s="227" t="s">
        <v>405</v>
      </c>
      <c r="B35" s="228"/>
      <c r="C35" s="228"/>
      <c r="D35" s="228"/>
      <c r="E35" s="228"/>
      <c r="F35" s="228"/>
      <c r="G35" s="228"/>
      <c r="H35" s="229"/>
      <c r="I35" s="4">
        <v>138</v>
      </c>
      <c r="J35" s="99">
        <v>12782849.377387395</v>
      </c>
      <c r="K35" s="99">
        <v>2304592.4395571854</v>
      </c>
      <c r="L35" s="99">
        <v>25219224.8677136</v>
      </c>
      <c r="M35" s="99">
        <v>4388707.3664136007</v>
      </c>
      <c r="P35" s="9"/>
      <c r="Q35" s="9"/>
      <c r="R35" s="9"/>
      <c r="S35" s="9"/>
    </row>
    <row r="36" spans="1:19" ht="25.5" customHeight="1" x14ac:dyDescent="0.2">
      <c r="A36" s="227" t="s">
        <v>404</v>
      </c>
      <c r="B36" s="228"/>
      <c r="C36" s="228"/>
      <c r="D36" s="228"/>
      <c r="E36" s="228"/>
      <c r="F36" s="228"/>
      <c r="G36" s="228"/>
      <c r="H36" s="229"/>
      <c r="I36" s="4">
        <v>139</v>
      </c>
      <c r="J36" s="99">
        <v>63380936.639147304</v>
      </c>
      <c r="K36" s="99">
        <v>16004244.485382497</v>
      </c>
      <c r="L36" s="99">
        <v>71874560.584000006</v>
      </c>
      <c r="M36" s="99">
        <v>15911083.027400009</v>
      </c>
      <c r="P36" s="9"/>
      <c r="Q36" s="9"/>
      <c r="R36" s="9"/>
      <c r="S36" s="9"/>
    </row>
    <row r="37" spans="1:19" x14ac:dyDescent="0.2">
      <c r="A37" s="227" t="s">
        <v>275</v>
      </c>
      <c r="B37" s="228"/>
      <c r="C37" s="228"/>
      <c r="D37" s="228"/>
      <c r="E37" s="228"/>
      <c r="F37" s="228"/>
      <c r="G37" s="228"/>
      <c r="H37" s="229"/>
      <c r="I37" s="4">
        <v>140</v>
      </c>
      <c r="J37" s="24">
        <v>1221496</v>
      </c>
      <c r="K37" s="99">
        <v>-2376</v>
      </c>
      <c r="L37" s="24">
        <v>0</v>
      </c>
      <c r="M37" s="99">
        <v>0</v>
      </c>
      <c r="P37" s="9"/>
      <c r="Q37" s="9"/>
      <c r="R37" s="9"/>
      <c r="S37" s="9"/>
    </row>
    <row r="38" spans="1:19" x14ac:dyDescent="0.2">
      <c r="A38" s="227" t="s">
        <v>79</v>
      </c>
      <c r="B38" s="228"/>
      <c r="C38" s="228"/>
      <c r="D38" s="228"/>
      <c r="E38" s="228"/>
      <c r="F38" s="228"/>
      <c r="G38" s="228"/>
      <c r="H38" s="229"/>
      <c r="I38" s="4">
        <v>141</v>
      </c>
      <c r="J38" s="99">
        <v>2861358</v>
      </c>
      <c r="K38" s="99">
        <v>2861358</v>
      </c>
      <c r="L38" s="99">
        <v>3763651</v>
      </c>
      <c r="M38" s="99">
        <v>1091340.2999999998</v>
      </c>
      <c r="P38" s="9"/>
      <c r="Q38" s="9"/>
      <c r="R38" s="9"/>
      <c r="S38" s="9"/>
    </row>
    <row r="39" spans="1:19" x14ac:dyDescent="0.2">
      <c r="A39" s="227" t="s">
        <v>247</v>
      </c>
      <c r="B39" s="228"/>
      <c r="C39" s="228"/>
      <c r="D39" s="228"/>
      <c r="E39" s="228"/>
      <c r="F39" s="228"/>
      <c r="G39" s="228"/>
      <c r="H39" s="229"/>
      <c r="I39" s="4">
        <v>142</v>
      </c>
      <c r="J39" s="99">
        <v>0</v>
      </c>
      <c r="K39" s="99">
        <v>0</v>
      </c>
      <c r="L39" s="99">
        <v>0</v>
      </c>
      <c r="M39" s="99">
        <v>0</v>
      </c>
      <c r="P39" s="9"/>
      <c r="Q39" s="9"/>
      <c r="R39" s="9"/>
      <c r="S39" s="9"/>
    </row>
    <row r="40" spans="1:19" x14ac:dyDescent="0.2">
      <c r="A40" s="227" t="s">
        <v>248</v>
      </c>
      <c r="B40" s="228"/>
      <c r="C40" s="228"/>
      <c r="D40" s="228"/>
      <c r="E40" s="228"/>
      <c r="F40" s="228"/>
      <c r="G40" s="228"/>
      <c r="H40" s="229"/>
      <c r="I40" s="4">
        <v>143</v>
      </c>
      <c r="J40" s="99">
        <v>0</v>
      </c>
      <c r="K40" s="99">
        <v>0</v>
      </c>
      <c r="L40" s="99">
        <v>0</v>
      </c>
      <c r="M40" s="99">
        <v>0</v>
      </c>
      <c r="P40" s="9"/>
      <c r="Q40" s="9"/>
      <c r="R40" s="9"/>
      <c r="S40" s="9"/>
    </row>
    <row r="41" spans="1:19" x14ac:dyDescent="0.2">
      <c r="A41" s="227" t="s">
        <v>276</v>
      </c>
      <c r="B41" s="228"/>
      <c r="C41" s="228"/>
      <c r="D41" s="228"/>
      <c r="E41" s="228"/>
      <c r="F41" s="228"/>
      <c r="G41" s="228"/>
      <c r="H41" s="229"/>
      <c r="I41" s="4">
        <v>144</v>
      </c>
      <c r="J41" s="99">
        <v>0</v>
      </c>
      <c r="K41" s="99">
        <v>0</v>
      </c>
      <c r="L41" s="99">
        <v>0</v>
      </c>
      <c r="M41" s="99">
        <v>0</v>
      </c>
      <c r="P41" s="9"/>
      <c r="Q41" s="9"/>
      <c r="R41" s="9"/>
      <c r="S41" s="9"/>
    </row>
    <row r="42" spans="1:19" x14ac:dyDescent="0.2">
      <c r="A42" s="227" t="s">
        <v>277</v>
      </c>
      <c r="B42" s="228"/>
      <c r="C42" s="228"/>
      <c r="D42" s="228"/>
      <c r="E42" s="228"/>
      <c r="F42" s="228"/>
      <c r="G42" s="228"/>
      <c r="H42" s="229"/>
      <c r="I42" s="4">
        <v>145</v>
      </c>
      <c r="J42" s="99">
        <v>0</v>
      </c>
      <c r="K42" s="99">
        <v>0</v>
      </c>
      <c r="L42" s="99">
        <v>0</v>
      </c>
      <c r="M42" s="99">
        <v>0</v>
      </c>
      <c r="P42" s="9"/>
      <c r="Q42" s="9"/>
      <c r="R42" s="9"/>
      <c r="S42" s="9"/>
    </row>
    <row r="43" spans="1:19" x14ac:dyDescent="0.2">
      <c r="A43" s="227" t="s">
        <v>266</v>
      </c>
      <c r="B43" s="228"/>
      <c r="C43" s="228"/>
      <c r="D43" s="228"/>
      <c r="E43" s="228"/>
      <c r="F43" s="228"/>
      <c r="G43" s="228"/>
      <c r="H43" s="229"/>
      <c r="I43" s="4">
        <v>146</v>
      </c>
      <c r="J43" s="141">
        <f>J8+J28+J39+J41</f>
        <v>4334665186.0411644</v>
      </c>
      <c r="K43" s="23">
        <f>K8+K28+K39+K41</f>
        <v>1201217779.4112222</v>
      </c>
      <c r="L43" s="141">
        <f>L8+L28+L39+L41</f>
        <v>4225057880.0565672</v>
      </c>
      <c r="M43" s="23">
        <f>M8+M28+M39+M41</f>
        <v>1157647589.7513275</v>
      </c>
      <c r="P43" s="9"/>
      <c r="Q43" s="9"/>
      <c r="R43" s="9"/>
      <c r="S43" s="9"/>
    </row>
    <row r="44" spans="1:19" x14ac:dyDescent="0.2">
      <c r="A44" s="227" t="s">
        <v>267</v>
      </c>
      <c r="B44" s="228"/>
      <c r="C44" s="228"/>
      <c r="D44" s="228"/>
      <c r="E44" s="228"/>
      <c r="F44" s="228"/>
      <c r="G44" s="228"/>
      <c r="H44" s="229"/>
      <c r="I44" s="4">
        <v>147</v>
      </c>
      <c r="J44" s="141">
        <f>J11+J34+J40+J42</f>
        <v>4095702812.4491534</v>
      </c>
      <c r="K44" s="23">
        <f>K11+K34+K40+K42</f>
        <v>1142729835.8640778</v>
      </c>
      <c r="L44" s="141">
        <f>L11+L34+L40+L42</f>
        <v>4130067428.4560609</v>
      </c>
      <c r="M44" s="23">
        <f>M11+M34+M40+M42</f>
        <v>1143735940.1799004</v>
      </c>
      <c r="P44" s="9"/>
      <c r="Q44" s="9"/>
      <c r="R44" s="9"/>
      <c r="S44" s="9"/>
    </row>
    <row r="45" spans="1:19" x14ac:dyDescent="0.2">
      <c r="A45" s="227" t="s">
        <v>286</v>
      </c>
      <c r="B45" s="228"/>
      <c r="C45" s="228"/>
      <c r="D45" s="228"/>
      <c r="E45" s="228"/>
      <c r="F45" s="228"/>
      <c r="G45" s="228"/>
      <c r="H45" s="229"/>
      <c r="I45" s="4">
        <v>148</v>
      </c>
      <c r="J45" s="141">
        <f>J43-J44</f>
        <v>238962373.59201097</v>
      </c>
      <c r="K45" s="23">
        <f>K43-K44</f>
        <v>58487943.547144413</v>
      </c>
      <c r="L45" s="141">
        <f>L43-L44</f>
        <v>94990451.600506306</v>
      </c>
      <c r="M45" s="23">
        <f>M43-M44</f>
        <v>13911649.571427107</v>
      </c>
      <c r="P45" s="9"/>
      <c r="Q45" s="9"/>
      <c r="R45" s="9"/>
      <c r="S45" s="9"/>
    </row>
    <row r="46" spans="1:19" x14ac:dyDescent="0.2">
      <c r="A46" s="251" t="s">
        <v>269</v>
      </c>
      <c r="B46" s="252"/>
      <c r="C46" s="252"/>
      <c r="D46" s="252"/>
      <c r="E46" s="252"/>
      <c r="F46" s="252"/>
      <c r="G46" s="252"/>
      <c r="H46" s="253"/>
      <c r="I46" s="4">
        <v>149</v>
      </c>
      <c r="J46" s="141">
        <f>IF(J43&gt;J44,J43-J44,0)</f>
        <v>238962373.59201097</v>
      </c>
      <c r="K46" s="23">
        <f>IF(K43&gt;K44,K43-K44,0)</f>
        <v>58487943.547144413</v>
      </c>
      <c r="L46" s="141">
        <f>IF(L43&gt;L44,L43-L44,0)</f>
        <v>94990451.600506306</v>
      </c>
      <c r="M46" s="23">
        <f>IF(M43&gt;M44,M43-M44,0)</f>
        <v>13911649.571427107</v>
      </c>
      <c r="P46" s="9"/>
      <c r="Q46" s="9"/>
      <c r="R46" s="9"/>
      <c r="S46" s="9"/>
    </row>
    <row r="47" spans="1:19" x14ac:dyDescent="0.2">
      <c r="A47" s="251" t="s">
        <v>270</v>
      </c>
      <c r="B47" s="252"/>
      <c r="C47" s="252"/>
      <c r="D47" s="252"/>
      <c r="E47" s="252"/>
      <c r="F47" s="252"/>
      <c r="G47" s="252"/>
      <c r="H47" s="253"/>
      <c r="I47" s="4">
        <v>150</v>
      </c>
      <c r="J47" s="141">
        <f>IF(J44&gt;J43,J44-J43,0)</f>
        <v>0</v>
      </c>
      <c r="K47" s="23">
        <f>IF(K44&gt;K43,K44-K43,0)</f>
        <v>0</v>
      </c>
      <c r="L47" s="141">
        <f>IF(L44&gt;L43,L44-L43,0)</f>
        <v>0</v>
      </c>
      <c r="M47" s="23">
        <f>IF(M44&gt;M43,M44-M43,0)</f>
        <v>0</v>
      </c>
      <c r="P47" s="9"/>
      <c r="Q47" s="9"/>
      <c r="R47" s="9"/>
      <c r="S47" s="9"/>
    </row>
    <row r="48" spans="1:19" x14ac:dyDescent="0.2">
      <c r="A48" s="227" t="s">
        <v>268</v>
      </c>
      <c r="B48" s="228"/>
      <c r="C48" s="228"/>
      <c r="D48" s="228"/>
      <c r="E48" s="228"/>
      <c r="F48" s="228"/>
      <c r="G48" s="228"/>
      <c r="H48" s="229"/>
      <c r="I48" s="4">
        <v>151</v>
      </c>
      <c r="J48" s="24">
        <v>51208855</v>
      </c>
      <c r="K48" s="99">
        <v>17394261</v>
      </c>
      <c r="L48" s="24">
        <v>35002201.527999997</v>
      </c>
      <c r="M48" s="99">
        <v>13292045.08994</v>
      </c>
      <c r="P48" s="9"/>
      <c r="Q48" s="9"/>
      <c r="R48" s="9"/>
      <c r="S48" s="9"/>
    </row>
    <row r="49" spans="1:19" x14ac:dyDescent="0.2">
      <c r="A49" s="227" t="s">
        <v>287</v>
      </c>
      <c r="B49" s="228"/>
      <c r="C49" s="228"/>
      <c r="D49" s="228"/>
      <c r="E49" s="228"/>
      <c r="F49" s="228"/>
      <c r="G49" s="228"/>
      <c r="H49" s="229"/>
      <c r="I49" s="4">
        <v>152</v>
      </c>
      <c r="J49" s="141">
        <f>J45-J48</f>
        <v>187753518.59201097</v>
      </c>
      <c r="K49" s="23">
        <f>K45-K48</f>
        <v>41093682.547144413</v>
      </c>
      <c r="L49" s="141">
        <f>L45-L48</f>
        <v>59988250.072506309</v>
      </c>
      <c r="M49" s="23">
        <f>M45-M48</f>
        <v>619604.48148710653</v>
      </c>
      <c r="P49" s="9"/>
      <c r="Q49" s="9"/>
      <c r="R49" s="9"/>
      <c r="S49" s="9"/>
    </row>
    <row r="50" spans="1:19" x14ac:dyDescent="0.2">
      <c r="A50" s="251" t="s">
        <v>244</v>
      </c>
      <c r="B50" s="252"/>
      <c r="C50" s="252"/>
      <c r="D50" s="252"/>
      <c r="E50" s="252"/>
      <c r="F50" s="252"/>
      <c r="G50" s="252"/>
      <c r="H50" s="253"/>
      <c r="I50" s="4">
        <v>153</v>
      </c>
      <c r="J50" s="141">
        <f>IF(J49&gt;0,J49,0)</f>
        <v>187753518.59201097</v>
      </c>
      <c r="K50" s="23">
        <f>IF(K49&gt;0,K49,0)</f>
        <v>41093682.547144413</v>
      </c>
      <c r="L50" s="141">
        <f>IF(L49&gt;0,L49,0)</f>
        <v>59988250.072506309</v>
      </c>
      <c r="M50" s="23">
        <f>IF(M49&gt;0,M49,0)</f>
        <v>619604.48148710653</v>
      </c>
      <c r="P50" s="9"/>
      <c r="Q50" s="9"/>
      <c r="R50" s="9"/>
      <c r="S50" s="9"/>
    </row>
    <row r="51" spans="1:19" x14ac:dyDescent="0.2">
      <c r="A51" s="283" t="s">
        <v>271</v>
      </c>
      <c r="B51" s="284"/>
      <c r="C51" s="284"/>
      <c r="D51" s="284"/>
      <c r="E51" s="284"/>
      <c r="F51" s="284"/>
      <c r="G51" s="284"/>
      <c r="H51" s="285"/>
      <c r="I51" s="5">
        <v>154</v>
      </c>
      <c r="J51" s="97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P51" s="9"/>
      <c r="Q51" s="9"/>
      <c r="R51" s="9"/>
      <c r="S51" s="9"/>
    </row>
    <row r="52" spans="1:19" ht="12.75" customHeight="1" x14ac:dyDescent="0.2">
      <c r="A52" s="243" t="s">
        <v>358</v>
      </c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82"/>
      <c r="P52" s="9"/>
      <c r="Q52" s="9"/>
      <c r="R52" s="9"/>
      <c r="S52" s="9"/>
    </row>
    <row r="53" spans="1:19" ht="12.75" customHeight="1" x14ac:dyDescent="0.2">
      <c r="A53" s="247" t="s">
        <v>239</v>
      </c>
      <c r="B53" s="248"/>
      <c r="C53" s="248"/>
      <c r="D53" s="248"/>
      <c r="E53" s="248"/>
      <c r="F53" s="248"/>
      <c r="G53" s="248"/>
      <c r="H53" s="248"/>
      <c r="I53" s="122"/>
      <c r="J53" s="128"/>
      <c r="K53" s="128"/>
      <c r="L53" s="142"/>
      <c r="M53" s="127"/>
      <c r="P53" s="9"/>
      <c r="Q53" s="9"/>
      <c r="R53" s="9"/>
      <c r="S53" s="9"/>
    </row>
    <row r="54" spans="1:19" x14ac:dyDescent="0.2">
      <c r="A54" s="279" t="s">
        <v>284</v>
      </c>
      <c r="B54" s="280"/>
      <c r="C54" s="280"/>
      <c r="D54" s="280"/>
      <c r="E54" s="280"/>
      <c r="F54" s="280"/>
      <c r="G54" s="280"/>
      <c r="H54" s="281"/>
      <c r="I54" s="4">
        <v>155</v>
      </c>
      <c r="J54" s="99">
        <f>J50-J55</f>
        <v>182399657.59201097</v>
      </c>
      <c r="K54" s="99">
        <f>K50-K55</f>
        <v>40208560.547144413</v>
      </c>
      <c r="L54" s="99">
        <f>L50-L55</f>
        <v>54406863.092506304</v>
      </c>
      <c r="M54" s="99">
        <f>M50-M55</f>
        <v>314784.69148710649</v>
      </c>
      <c r="P54" s="9"/>
      <c r="Q54" s="9"/>
      <c r="R54" s="9"/>
      <c r="S54" s="9"/>
    </row>
    <row r="55" spans="1:19" x14ac:dyDescent="0.2">
      <c r="A55" s="279" t="s">
        <v>285</v>
      </c>
      <c r="B55" s="280"/>
      <c r="C55" s="280"/>
      <c r="D55" s="280"/>
      <c r="E55" s="280"/>
      <c r="F55" s="280"/>
      <c r="G55" s="280"/>
      <c r="H55" s="281"/>
      <c r="I55" s="4">
        <v>156</v>
      </c>
      <c r="J55" s="136">
        <v>5353861</v>
      </c>
      <c r="K55" s="99">
        <v>885122</v>
      </c>
      <c r="L55" s="136">
        <v>5581386.9800000004</v>
      </c>
      <c r="M55" s="99">
        <v>304819.79000000004</v>
      </c>
      <c r="P55" s="9"/>
      <c r="Q55" s="9"/>
      <c r="R55" s="9"/>
      <c r="S55" s="9"/>
    </row>
    <row r="56" spans="1:19" ht="12.75" customHeight="1" x14ac:dyDescent="0.2">
      <c r="A56" s="243" t="s">
        <v>241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82"/>
      <c r="P56" s="9"/>
      <c r="Q56" s="9"/>
      <c r="R56" s="9"/>
      <c r="S56" s="9"/>
    </row>
    <row r="57" spans="1:19" x14ac:dyDescent="0.2">
      <c r="A57" s="247" t="s">
        <v>254</v>
      </c>
      <c r="B57" s="248"/>
      <c r="C57" s="248"/>
      <c r="D57" s="248"/>
      <c r="E57" s="248"/>
      <c r="F57" s="248"/>
      <c r="G57" s="248"/>
      <c r="H57" s="260"/>
      <c r="I57" s="30">
        <v>157</v>
      </c>
      <c r="J57" s="96">
        <f>J49</f>
        <v>187753518.59201097</v>
      </c>
      <c r="K57" s="22">
        <f>K49</f>
        <v>41093682.547144413</v>
      </c>
      <c r="L57" s="96">
        <f>L49</f>
        <v>59988250.072506309</v>
      </c>
      <c r="M57" s="22">
        <f>M49</f>
        <v>619604.48148710653</v>
      </c>
      <c r="P57" s="9"/>
      <c r="Q57" s="9"/>
      <c r="R57" s="9"/>
      <c r="S57" s="9"/>
    </row>
    <row r="58" spans="1:19" x14ac:dyDescent="0.2">
      <c r="A58" s="227" t="s">
        <v>272</v>
      </c>
      <c r="B58" s="228"/>
      <c r="C58" s="228"/>
      <c r="D58" s="228"/>
      <c r="E58" s="228"/>
      <c r="F58" s="228"/>
      <c r="G58" s="228"/>
      <c r="H58" s="229"/>
      <c r="I58" s="4">
        <v>158</v>
      </c>
      <c r="J58" s="141">
        <f>SUM(J59:J65)</f>
        <v>-10429400</v>
      </c>
      <c r="K58" s="23">
        <f>SUM(K59:K65)</f>
        <v>3602700</v>
      </c>
      <c r="L58" s="141">
        <f>SUM(L59:L65)</f>
        <v>3152104</v>
      </c>
      <c r="M58" s="23">
        <f>SUM(M59:M65)</f>
        <v>4164524</v>
      </c>
      <c r="P58" s="9"/>
      <c r="Q58" s="9"/>
      <c r="R58" s="9"/>
      <c r="S58" s="9"/>
    </row>
    <row r="59" spans="1:19" x14ac:dyDescent="0.2">
      <c r="A59" s="227" t="s">
        <v>278</v>
      </c>
      <c r="B59" s="228"/>
      <c r="C59" s="228"/>
      <c r="D59" s="228"/>
      <c r="E59" s="228"/>
      <c r="F59" s="228"/>
      <c r="G59" s="228"/>
      <c r="H59" s="229"/>
      <c r="I59" s="4">
        <v>159</v>
      </c>
      <c r="J59" s="24">
        <v>-9192855</v>
      </c>
      <c r="K59" s="24">
        <v>4986944</v>
      </c>
      <c r="L59" s="24">
        <v>3324886</v>
      </c>
      <c r="M59" s="24">
        <v>5386886</v>
      </c>
      <c r="N59" s="9"/>
      <c r="P59" s="9"/>
      <c r="Q59" s="9"/>
      <c r="R59" s="9"/>
      <c r="S59" s="9"/>
    </row>
    <row r="60" spans="1:19" x14ac:dyDescent="0.2">
      <c r="A60" s="227" t="s">
        <v>279</v>
      </c>
      <c r="B60" s="228"/>
      <c r="C60" s="228"/>
      <c r="D60" s="228"/>
      <c r="E60" s="228"/>
      <c r="F60" s="228"/>
      <c r="G60" s="228"/>
      <c r="H60" s="229"/>
      <c r="I60" s="4">
        <v>160</v>
      </c>
      <c r="J60" s="24"/>
      <c r="K60" s="24">
        <v>0</v>
      </c>
      <c r="L60" s="24"/>
      <c r="M60" s="24">
        <v>0</v>
      </c>
      <c r="N60" s="9"/>
      <c r="P60" s="9"/>
      <c r="Q60" s="9"/>
      <c r="R60" s="9"/>
      <c r="S60" s="9"/>
    </row>
    <row r="61" spans="1:19" ht="24.75" customHeight="1" x14ac:dyDescent="0.2">
      <c r="A61" s="227" t="s">
        <v>61</v>
      </c>
      <c r="B61" s="228"/>
      <c r="C61" s="228"/>
      <c r="D61" s="228"/>
      <c r="E61" s="228"/>
      <c r="F61" s="228"/>
      <c r="G61" s="228"/>
      <c r="H61" s="229"/>
      <c r="I61" s="4">
        <v>161</v>
      </c>
      <c r="J61" s="24">
        <v>346734</v>
      </c>
      <c r="K61" s="24">
        <v>199035</v>
      </c>
      <c r="L61" s="24">
        <v>826501</v>
      </c>
      <c r="M61" s="24">
        <v>-223079</v>
      </c>
      <c r="P61" s="9"/>
      <c r="Q61" s="9"/>
      <c r="R61" s="9"/>
      <c r="S61" s="9"/>
    </row>
    <row r="62" spans="1:19" x14ac:dyDescent="0.2">
      <c r="A62" s="227" t="s">
        <v>280</v>
      </c>
      <c r="B62" s="228"/>
      <c r="C62" s="228"/>
      <c r="D62" s="228"/>
      <c r="E62" s="228"/>
      <c r="F62" s="228"/>
      <c r="G62" s="228"/>
      <c r="H62" s="229"/>
      <c r="I62" s="4">
        <v>162</v>
      </c>
      <c r="J62" s="24"/>
      <c r="K62" s="24">
        <v>0</v>
      </c>
      <c r="L62" s="24"/>
      <c r="M62" s="24">
        <v>0</v>
      </c>
      <c r="P62" s="9"/>
      <c r="Q62" s="9"/>
      <c r="R62" s="9"/>
      <c r="S62" s="9"/>
    </row>
    <row r="63" spans="1:19" x14ac:dyDescent="0.2">
      <c r="A63" s="227" t="s">
        <v>281</v>
      </c>
      <c r="B63" s="228"/>
      <c r="C63" s="228"/>
      <c r="D63" s="228"/>
      <c r="E63" s="228"/>
      <c r="F63" s="228"/>
      <c r="G63" s="228"/>
      <c r="H63" s="229"/>
      <c r="I63" s="4">
        <v>163</v>
      </c>
      <c r="J63" s="24"/>
      <c r="K63" s="24">
        <v>0</v>
      </c>
      <c r="L63" s="24"/>
      <c r="M63" s="24">
        <v>0</v>
      </c>
      <c r="P63" s="9"/>
      <c r="Q63" s="9"/>
      <c r="R63" s="9"/>
      <c r="S63" s="9"/>
    </row>
    <row r="64" spans="1:19" x14ac:dyDescent="0.2">
      <c r="A64" s="227" t="s">
        <v>282</v>
      </c>
      <c r="B64" s="228"/>
      <c r="C64" s="228"/>
      <c r="D64" s="228"/>
      <c r="E64" s="228"/>
      <c r="F64" s="228"/>
      <c r="G64" s="228"/>
      <c r="H64" s="229"/>
      <c r="I64" s="4">
        <v>164</v>
      </c>
      <c r="J64" s="24"/>
      <c r="K64" s="24">
        <v>0</v>
      </c>
      <c r="L64" s="24"/>
      <c r="M64" s="24">
        <v>0</v>
      </c>
      <c r="P64" s="9"/>
      <c r="Q64" s="9"/>
      <c r="R64" s="9"/>
      <c r="S64" s="9"/>
    </row>
    <row r="65" spans="1:19" x14ac:dyDescent="0.2">
      <c r="A65" s="227" t="s">
        <v>283</v>
      </c>
      <c r="B65" s="228"/>
      <c r="C65" s="228"/>
      <c r="D65" s="228"/>
      <c r="E65" s="228"/>
      <c r="F65" s="228"/>
      <c r="G65" s="228"/>
      <c r="H65" s="229"/>
      <c r="I65" s="4">
        <v>165</v>
      </c>
      <c r="J65" s="24">
        <v>-1583279</v>
      </c>
      <c r="K65" s="24">
        <v>-1583279</v>
      </c>
      <c r="L65" s="24">
        <v>-999283</v>
      </c>
      <c r="M65" s="24">
        <v>-999283</v>
      </c>
      <c r="P65" s="9"/>
      <c r="Q65" s="9"/>
      <c r="R65" s="9"/>
      <c r="S65" s="9"/>
    </row>
    <row r="66" spans="1:19" x14ac:dyDescent="0.2">
      <c r="A66" s="227" t="s">
        <v>273</v>
      </c>
      <c r="B66" s="228"/>
      <c r="C66" s="228"/>
      <c r="D66" s="228"/>
      <c r="E66" s="228"/>
      <c r="F66" s="228"/>
      <c r="G66" s="228"/>
      <c r="H66" s="229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P66" s="9"/>
      <c r="Q66" s="9"/>
      <c r="R66" s="9"/>
      <c r="S66" s="9"/>
    </row>
    <row r="67" spans="1:19" x14ac:dyDescent="0.2">
      <c r="A67" s="227" t="s">
        <v>245</v>
      </c>
      <c r="B67" s="228"/>
      <c r="C67" s="228"/>
      <c r="D67" s="228"/>
      <c r="E67" s="228"/>
      <c r="F67" s="228"/>
      <c r="G67" s="228"/>
      <c r="H67" s="229"/>
      <c r="I67" s="4">
        <v>167</v>
      </c>
      <c r="J67" s="141">
        <f>J58-J66</f>
        <v>-10429400</v>
      </c>
      <c r="K67" s="23">
        <f>K58-K66</f>
        <v>3602700</v>
      </c>
      <c r="L67" s="141">
        <f>L58-L66</f>
        <v>3152104</v>
      </c>
      <c r="M67" s="23">
        <f>M58-M66</f>
        <v>4164524</v>
      </c>
      <c r="P67" s="9"/>
      <c r="Q67" s="9"/>
      <c r="R67" s="9"/>
      <c r="S67" s="9"/>
    </row>
    <row r="68" spans="1:19" x14ac:dyDescent="0.2">
      <c r="A68" s="227" t="s">
        <v>246</v>
      </c>
      <c r="B68" s="228"/>
      <c r="C68" s="228"/>
      <c r="D68" s="228"/>
      <c r="E68" s="228"/>
      <c r="F68" s="228"/>
      <c r="G68" s="228"/>
      <c r="H68" s="229"/>
      <c r="I68" s="4">
        <v>168</v>
      </c>
      <c r="J68" s="97">
        <f>J57+J67</f>
        <v>177324118.59201097</v>
      </c>
      <c r="K68" s="25">
        <f>K57+K67</f>
        <v>44696382.547144413</v>
      </c>
      <c r="L68" s="97">
        <f>L57+L67</f>
        <v>63140354.072506309</v>
      </c>
      <c r="M68" s="25">
        <f>M57+M67</f>
        <v>4784128.4814871065</v>
      </c>
      <c r="P68" s="9"/>
      <c r="Q68" s="9"/>
      <c r="R68" s="9"/>
      <c r="S68" s="9"/>
    </row>
    <row r="69" spans="1:19" ht="12.75" customHeight="1" x14ac:dyDescent="0.2">
      <c r="A69" s="273" t="s">
        <v>359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5"/>
      <c r="P69" s="9"/>
      <c r="Q69" s="9"/>
      <c r="R69" s="9"/>
      <c r="S69" s="9"/>
    </row>
    <row r="70" spans="1:19" ht="12.75" customHeight="1" x14ac:dyDescent="0.2">
      <c r="A70" s="276" t="s">
        <v>240</v>
      </c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8"/>
      <c r="P70" s="9"/>
      <c r="Q70" s="9"/>
      <c r="R70" s="9"/>
      <c r="S70" s="9"/>
    </row>
    <row r="71" spans="1:19" s="110" customFormat="1" x14ac:dyDescent="0.2">
      <c r="A71" s="227" t="s">
        <v>284</v>
      </c>
      <c r="B71" s="228"/>
      <c r="C71" s="228"/>
      <c r="D71" s="228"/>
      <c r="E71" s="228"/>
      <c r="F71" s="228"/>
      <c r="G71" s="228"/>
      <c r="H71" s="229"/>
      <c r="I71" s="4">
        <v>169</v>
      </c>
      <c r="J71" s="143">
        <f>J68-J72</f>
        <v>172177079.59201097</v>
      </c>
      <c r="K71" s="143">
        <f>K68-K72</f>
        <v>43674299.547144413</v>
      </c>
      <c r="L71" s="143">
        <f>L68-L72</f>
        <v>57989063.072506309</v>
      </c>
      <c r="M71" s="143">
        <f>M68-M72</f>
        <v>4422923.4814871065</v>
      </c>
      <c r="O71" s="9"/>
      <c r="P71" s="9"/>
      <c r="Q71" s="9"/>
      <c r="R71" s="9"/>
      <c r="S71" s="9"/>
    </row>
    <row r="72" spans="1:19" ht="12.75" customHeight="1" x14ac:dyDescent="0.2">
      <c r="A72" s="254" t="s">
        <v>285</v>
      </c>
      <c r="B72" s="255"/>
      <c r="C72" s="255"/>
      <c r="D72" s="255"/>
      <c r="E72" s="255"/>
      <c r="F72" s="255"/>
      <c r="G72" s="255"/>
      <c r="H72" s="256"/>
      <c r="I72" s="7">
        <v>170</v>
      </c>
      <c r="J72" s="148">
        <v>5147039</v>
      </c>
      <c r="K72" s="148">
        <v>1022083</v>
      </c>
      <c r="L72" s="152">
        <v>5151291</v>
      </c>
      <c r="M72" s="148">
        <v>361205</v>
      </c>
      <c r="P72" s="9"/>
      <c r="Q72" s="9"/>
      <c r="R72" s="9"/>
      <c r="S72" s="9"/>
    </row>
    <row r="73" spans="1:19" x14ac:dyDescent="0.2">
      <c r="L73" s="144"/>
      <c r="M73" s="98"/>
      <c r="R73" s="9"/>
      <c r="S73" s="9"/>
    </row>
    <row r="75" spans="1:19" x14ac:dyDescent="0.2">
      <c r="L75" s="144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72 M67:M68 L60:L68 J60:J66 J48 L48 J54:M54 J67:K68 J57:M58 L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J25:J47 M34 K8 J8:J11 K28 M8 J13:J23 M13 M17 K13 M28 K17 K43:K47 K11 K23 K34 J49:M51 L13:L23 L25:L47 L8:L11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K72 M25:M27 M29:M33 M35:M42 M48 M55 M59:M66 M72 K18:K22 K9:K10 K12 K14:K16 K25:K27 K29:K33 K35:K42 K48 K55 K59:K66 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24" sqref="K24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1" t="s">
        <v>192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6" ht="12.75" customHeight="1" x14ac:dyDescent="0.2">
      <c r="A2" s="302" t="s">
        <v>419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6" x14ac:dyDescent="0.2">
      <c r="A3" s="79"/>
      <c r="B3" s="80"/>
      <c r="C3" s="80"/>
      <c r="D3" s="80"/>
      <c r="E3" s="80"/>
      <c r="F3" s="80"/>
      <c r="G3" s="80"/>
      <c r="H3" s="80"/>
      <c r="I3" s="80"/>
      <c r="J3" s="139"/>
      <c r="K3" s="3"/>
    </row>
    <row r="4" spans="1:16" ht="12.75" customHeight="1" x14ac:dyDescent="0.2">
      <c r="A4" s="264" t="s">
        <v>393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6" ht="24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81" t="s">
        <v>329</v>
      </c>
      <c r="J5" s="138" t="s">
        <v>364</v>
      </c>
      <c r="K5" s="138" t="s">
        <v>365</v>
      </c>
    </row>
    <row r="6" spans="1:16" x14ac:dyDescent="0.2">
      <c r="A6" s="300">
        <v>1</v>
      </c>
      <c r="B6" s="300"/>
      <c r="C6" s="300"/>
      <c r="D6" s="300"/>
      <c r="E6" s="300"/>
      <c r="F6" s="300"/>
      <c r="G6" s="300"/>
      <c r="H6" s="300"/>
      <c r="I6" s="82">
        <v>2</v>
      </c>
      <c r="J6" s="135" t="s">
        <v>331</v>
      </c>
      <c r="K6" s="135" t="s">
        <v>332</v>
      </c>
    </row>
    <row r="7" spans="1:16" x14ac:dyDescent="0.2">
      <c r="A7" s="295" t="s">
        <v>186</v>
      </c>
      <c r="B7" s="296"/>
      <c r="C7" s="296"/>
      <c r="D7" s="296"/>
      <c r="E7" s="296"/>
      <c r="F7" s="296"/>
      <c r="G7" s="296"/>
      <c r="H7" s="296"/>
      <c r="I7" s="297"/>
      <c r="J7" s="297"/>
      <c r="K7" s="298"/>
    </row>
    <row r="8" spans="1:16" x14ac:dyDescent="0.2">
      <c r="A8" s="230" t="s">
        <v>55</v>
      </c>
      <c r="B8" s="231"/>
      <c r="C8" s="231"/>
      <c r="D8" s="231"/>
      <c r="E8" s="231"/>
      <c r="F8" s="231"/>
      <c r="G8" s="231"/>
      <c r="H8" s="231"/>
      <c r="I8" s="4">
        <v>1</v>
      </c>
      <c r="J8" s="24">
        <v>238962374</v>
      </c>
      <c r="K8" s="24">
        <v>94990452</v>
      </c>
      <c r="L8" s="9"/>
      <c r="M8" s="9"/>
      <c r="N8" s="9"/>
      <c r="O8" s="9"/>
      <c r="P8" s="9"/>
    </row>
    <row r="9" spans="1:16" x14ac:dyDescent="0.2">
      <c r="A9" s="230" t="s">
        <v>56</v>
      </c>
      <c r="B9" s="231"/>
      <c r="C9" s="231"/>
      <c r="D9" s="231"/>
      <c r="E9" s="231"/>
      <c r="F9" s="231"/>
      <c r="G9" s="231"/>
      <c r="H9" s="231"/>
      <c r="I9" s="4">
        <v>2</v>
      </c>
      <c r="J9" s="24">
        <v>191429714</v>
      </c>
      <c r="K9" s="24">
        <v>194045992</v>
      </c>
      <c r="L9" s="9"/>
      <c r="M9" s="9"/>
      <c r="N9" s="9"/>
      <c r="O9" s="9"/>
      <c r="P9" s="9"/>
    </row>
    <row r="10" spans="1:16" x14ac:dyDescent="0.2">
      <c r="A10" s="230" t="s">
        <v>57</v>
      </c>
      <c r="B10" s="231"/>
      <c r="C10" s="231"/>
      <c r="D10" s="231"/>
      <c r="E10" s="231"/>
      <c r="F10" s="231"/>
      <c r="G10" s="231"/>
      <c r="H10" s="231"/>
      <c r="I10" s="4">
        <v>3</v>
      </c>
      <c r="J10" s="24">
        <v>37114593</v>
      </c>
      <c r="K10" s="24">
        <v>0</v>
      </c>
      <c r="M10" s="9"/>
      <c r="N10" s="9"/>
      <c r="O10" s="9"/>
      <c r="P10" s="9"/>
    </row>
    <row r="11" spans="1:16" x14ac:dyDescent="0.2">
      <c r="A11" s="230" t="s">
        <v>58</v>
      </c>
      <c r="B11" s="231"/>
      <c r="C11" s="231"/>
      <c r="D11" s="231"/>
      <c r="E11" s="231"/>
      <c r="F11" s="231"/>
      <c r="G11" s="231"/>
      <c r="H11" s="231"/>
      <c r="I11" s="4">
        <v>4</v>
      </c>
      <c r="J11" s="24">
        <v>0</v>
      </c>
      <c r="K11" s="24">
        <v>186572149</v>
      </c>
      <c r="L11" s="9"/>
      <c r="M11" s="9"/>
      <c r="N11" s="9"/>
      <c r="O11" s="9"/>
      <c r="P11" s="9"/>
    </row>
    <row r="12" spans="1:16" x14ac:dyDescent="0.2">
      <c r="A12" s="230" t="s">
        <v>59</v>
      </c>
      <c r="B12" s="231"/>
      <c r="C12" s="231"/>
      <c r="D12" s="231"/>
      <c r="E12" s="231"/>
      <c r="F12" s="231"/>
      <c r="G12" s="231"/>
      <c r="H12" s="231"/>
      <c r="I12" s="4">
        <v>5</v>
      </c>
      <c r="J12" s="24">
        <v>15134351</v>
      </c>
      <c r="K12" s="24">
        <v>0</v>
      </c>
      <c r="M12" s="9"/>
      <c r="N12" s="9"/>
      <c r="O12" s="9"/>
      <c r="P12" s="9"/>
    </row>
    <row r="13" spans="1:16" x14ac:dyDescent="0.2">
      <c r="A13" s="230" t="s">
        <v>64</v>
      </c>
      <c r="B13" s="231"/>
      <c r="C13" s="231"/>
      <c r="D13" s="231"/>
      <c r="E13" s="231"/>
      <c r="F13" s="231"/>
      <c r="G13" s="231"/>
      <c r="H13" s="231"/>
      <c r="I13" s="4">
        <v>6</v>
      </c>
      <c r="J13" s="24">
        <v>22489361</v>
      </c>
      <c r="K13" s="24">
        <v>51314349</v>
      </c>
      <c r="M13" s="9"/>
      <c r="N13" s="9"/>
      <c r="O13" s="9"/>
      <c r="P13" s="9"/>
    </row>
    <row r="14" spans="1:16" x14ac:dyDescent="0.2">
      <c r="A14" s="227" t="s">
        <v>187</v>
      </c>
      <c r="B14" s="228"/>
      <c r="C14" s="228"/>
      <c r="D14" s="228"/>
      <c r="E14" s="228"/>
      <c r="F14" s="228"/>
      <c r="G14" s="228"/>
      <c r="H14" s="228"/>
      <c r="I14" s="4">
        <v>7</v>
      </c>
      <c r="J14" s="23">
        <f>SUM(J8:J13)</f>
        <v>505130393</v>
      </c>
      <c r="K14" s="23">
        <f>SUM(K8:K13)</f>
        <v>526922942</v>
      </c>
      <c r="M14" s="9"/>
      <c r="N14" s="9"/>
      <c r="O14" s="9"/>
      <c r="P14" s="9"/>
    </row>
    <row r="15" spans="1:16" x14ac:dyDescent="0.2">
      <c r="A15" s="230" t="s">
        <v>65</v>
      </c>
      <c r="B15" s="231"/>
      <c r="C15" s="231"/>
      <c r="D15" s="231"/>
      <c r="E15" s="231"/>
      <c r="F15" s="231"/>
      <c r="G15" s="231"/>
      <c r="H15" s="231"/>
      <c r="I15" s="4">
        <v>8</v>
      </c>
      <c r="J15" s="24">
        <v>0</v>
      </c>
      <c r="K15" s="24">
        <v>18083082</v>
      </c>
      <c r="M15" s="9"/>
      <c r="N15" s="9"/>
      <c r="O15" s="9"/>
      <c r="P15" s="9"/>
    </row>
    <row r="16" spans="1:16" x14ac:dyDescent="0.2">
      <c r="A16" s="230" t="s">
        <v>66</v>
      </c>
      <c r="B16" s="231"/>
      <c r="C16" s="231"/>
      <c r="D16" s="231"/>
      <c r="E16" s="231"/>
      <c r="F16" s="231"/>
      <c r="G16" s="231"/>
      <c r="H16" s="231"/>
      <c r="I16" s="4">
        <v>9</v>
      </c>
      <c r="J16" s="24">
        <v>856176</v>
      </c>
      <c r="K16" s="24">
        <v>0</v>
      </c>
      <c r="M16" s="9"/>
      <c r="N16" s="9"/>
      <c r="O16" s="9"/>
      <c r="P16" s="9"/>
    </row>
    <row r="17" spans="1:16" x14ac:dyDescent="0.2">
      <c r="A17" s="230" t="s">
        <v>67</v>
      </c>
      <c r="B17" s="231"/>
      <c r="C17" s="231"/>
      <c r="D17" s="231"/>
      <c r="E17" s="231"/>
      <c r="F17" s="231"/>
      <c r="G17" s="231"/>
      <c r="H17" s="231"/>
      <c r="I17" s="4">
        <v>10</v>
      </c>
      <c r="J17" s="24">
        <v>0</v>
      </c>
      <c r="K17" s="24">
        <v>32209946</v>
      </c>
      <c r="M17" s="9"/>
      <c r="N17" s="9"/>
      <c r="O17" s="9"/>
      <c r="P17" s="9"/>
    </row>
    <row r="18" spans="1:16" x14ac:dyDescent="0.2">
      <c r="A18" s="230" t="s">
        <v>68</v>
      </c>
      <c r="B18" s="231"/>
      <c r="C18" s="231"/>
      <c r="D18" s="231"/>
      <c r="E18" s="231"/>
      <c r="F18" s="231"/>
      <c r="G18" s="231"/>
      <c r="H18" s="231"/>
      <c r="I18" s="4">
        <v>11</v>
      </c>
      <c r="J18" s="99">
        <v>27536272</v>
      </c>
      <c r="K18" s="99">
        <v>18997008</v>
      </c>
      <c r="L18" s="9"/>
      <c r="M18" s="9"/>
      <c r="N18" s="9"/>
      <c r="O18" s="9"/>
      <c r="P18" s="9"/>
    </row>
    <row r="19" spans="1:16" x14ac:dyDescent="0.2">
      <c r="A19" s="227" t="s">
        <v>188</v>
      </c>
      <c r="B19" s="228"/>
      <c r="C19" s="228"/>
      <c r="D19" s="228"/>
      <c r="E19" s="228"/>
      <c r="F19" s="228"/>
      <c r="G19" s="228"/>
      <c r="H19" s="228"/>
      <c r="I19" s="4">
        <v>12</v>
      </c>
      <c r="J19" s="23">
        <f>SUM(J15:J18)</f>
        <v>28392448</v>
      </c>
      <c r="K19" s="23">
        <f>SUM(K15:K18)</f>
        <v>69290036</v>
      </c>
      <c r="M19" s="9"/>
      <c r="N19" s="9"/>
      <c r="O19" s="9"/>
      <c r="P19" s="9"/>
    </row>
    <row r="20" spans="1:16" x14ac:dyDescent="0.2">
      <c r="A20" s="227" t="s">
        <v>395</v>
      </c>
      <c r="B20" s="228"/>
      <c r="C20" s="228"/>
      <c r="D20" s="228"/>
      <c r="E20" s="228"/>
      <c r="F20" s="228"/>
      <c r="G20" s="228"/>
      <c r="H20" s="228"/>
      <c r="I20" s="4">
        <v>13</v>
      </c>
      <c r="J20" s="23">
        <f>IF(J14&gt;J19,J14-J19,0)</f>
        <v>476737945</v>
      </c>
      <c r="K20" s="23">
        <f>IF(K14&gt;K19,K14-K19,0)</f>
        <v>457632906</v>
      </c>
      <c r="M20" s="9"/>
      <c r="N20" s="9"/>
      <c r="O20" s="9"/>
      <c r="P20" s="9"/>
    </row>
    <row r="21" spans="1:16" x14ac:dyDescent="0.2">
      <c r="A21" s="227" t="s">
        <v>396</v>
      </c>
      <c r="B21" s="228"/>
      <c r="C21" s="228"/>
      <c r="D21" s="228"/>
      <c r="E21" s="228"/>
      <c r="F21" s="228"/>
      <c r="G21" s="228"/>
      <c r="H21" s="228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  <c r="O21" s="9"/>
      <c r="P21" s="9"/>
    </row>
    <row r="22" spans="1:16" x14ac:dyDescent="0.2">
      <c r="A22" s="295" t="s">
        <v>189</v>
      </c>
      <c r="B22" s="296"/>
      <c r="C22" s="296"/>
      <c r="D22" s="296"/>
      <c r="E22" s="296"/>
      <c r="F22" s="296"/>
      <c r="G22" s="296"/>
      <c r="H22" s="296"/>
      <c r="I22" s="297"/>
      <c r="J22" s="297"/>
      <c r="K22" s="298"/>
      <c r="M22" s="9"/>
      <c r="N22" s="9"/>
      <c r="O22" s="9"/>
      <c r="P22" s="9"/>
    </row>
    <row r="23" spans="1:16" x14ac:dyDescent="0.2">
      <c r="A23" s="230" t="s">
        <v>230</v>
      </c>
      <c r="B23" s="231"/>
      <c r="C23" s="231"/>
      <c r="D23" s="231"/>
      <c r="E23" s="231"/>
      <c r="F23" s="231"/>
      <c r="G23" s="231"/>
      <c r="H23" s="231"/>
      <c r="I23" s="4">
        <v>15</v>
      </c>
      <c r="J23" s="24">
        <v>72855175</v>
      </c>
      <c r="K23" s="24">
        <v>4093277</v>
      </c>
      <c r="M23" s="9"/>
      <c r="N23" s="9"/>
      <c r="O23" s="9"/>
      <c r="P23" s="9"/>
    </row>
    <row r="24" spans="1:16" x14ac:dyDescent="0.2">
      <c r="A24" s="230" t="s">
        <v>231</v>
      </c>
      <c r="B24" s="231"/>
      <c r="C24" s="231"/>
      <c r="D24" s="231"/>
      <c r="E24" s="231"/>
      <c r="F24" s="231"/>
      <c r="G24" s="231"/>
      <c r="H24" s="231"/>
      <c r="I24" s="4">
        <v>16</v>
      </c>
      <c r="J24" s="24">
        <v>398064</v>
      </c>
      <c r="K24" s="24">
        <v>6515616</v>
      </c>
      <c r="M24" s="9"/>
      <c r="N24" s="9"/>
      <c r="O24" s="9"/>
      <c r="P24" s="9"/>
    </row>
    <row r="25" spans="1:16" x14ac:dyDescent="0.2">
      <c r="A25" s="230" t="s">
        <v>232</v>
      </c>
      <c r="B25" s="231"/>
      <c r="C25" s="231"/>
      <c r="D25" s="231"/>
      <c r="E25" s="231"/>
      <c r="F25" s="231"/>
      <c r="G25" s="231"/>
      <c r="H25" s="231"/>
      <c r="I25" s="4">
        <v>17</v>
      </c>
      <c r="J25" s="24">
        <v>5078934</v>
      </c>
      <c r="K25" s="24">
        <v>5091059</v>
      </c>
      <c r="M25" s="9"/>
      <c r="N25" s="9"/>
      <c r="O25" s="9"/>
      <c r="P25" s="9"/>
    </row>
    <row r="26" spans="1:16" x14ac:dyDescent="0.2">
      <c r="A26" s="230" t="s">
        <v>233</v>
      </c>
      <c r="B26" s="231"/>
      <c r="C26" s="231"/>
      <c r="D26" s="231"/>
      <c r="E26" s="231"/>
      <c r="F26" s="231"/>
      <c r="G26" s="231"/>
      <c r="H26" s="231"/>
      <c r="I26" s="4">
        <v>18</v>
      </c>
      <c r="J26" s="24">
        <v>0</v>
      </c>
      <c r="K26" s="24"/>
      <c r="M26" s="9"/>
      <c r="N26" s="9"/>
      <c r="O26" s="9"/>
      <c r="P26" s="9"/>
    </row>
    <row r="27" spans="1:16" x14ac:dyDescent="0.2">
      <c r="A27" s="230" t="s">
        <v>234</v>
      </c>
      <c r="B27" s="231"/>
      <c r="C27" s="231"/>
      <c r="D27" s="231"/>
      <c r="E27" s="231"/>
      <c r="F27" s="231"/>
      <c r="G27" s="231"/>
      <c r="H27" s="231"/>
      <c r="I27" s="4">
        <v>19</v>
      </c>
      <c r="J27" s="24">
        <v>1390816</v>
      </c>
      <c r="K27" s="24">
        <v>97180</v>
      </c>
      <c r="M27" s="9"/>
      <c r="N27" s="9"/>
      <c r="O27" s="9"/>
      <c r="P27" s="9"/>
    </row>
    <row r="28" spans="1:16" x14ac:dyDescent="0.2">
      <c r="A28" s="227" t="s">
        <v>193</v>
      </c>
      <c r="B28" s="228"/>
      <c r="C28" s="228"/>
      <c r="D28" s="228"/>
      <c r="E28" s="228"/>
      <c r="F28" s="228"/>
      <c r="G28" s="228"/>
      <c r="H28" s="228"/>
      <c r="I28" s="4">
        <v>20</v>
      </c>
      <c r="J28" s="23">
        <f>SUM(J23:J27)</f>
        <v>79722989</v>
      </c>
      <c r="K28" s="23">
        <f>SUM(K23:K27)</f>
        <v>15797132</v>
      </c>
      <c r="M28" s="9"/>
      <c r="N28" s="9"/>
      <c r="O28" s="9"/>
      <c r="P28" s="9"/>
    </row>
    <row r="29" spans="1:16" x14ac:dyDescent="0.2">
      <c r="A29" s="230" t="s">
        <v>138</v>
      </c>
      <c r="B29" s="231"/>
      <c r="C29" s="231"/>
      <c r="D29" s="231"/>
      <c r="E29" s="231"/>
      <c r="F29" s="231"/>
      <c r="G29" s="231"/>
      <c r="H29" s="231"/>
      <c r="I29" s="4">
        <v>21</v>
      </c>
      <c r="J29" s="24">
        <v>437112374</v>
      </c>
      <c r="K29" s="24">
        <v>206795174</v>
      </c>
      <c r="M29" s="9"/>
      <c r="N29" s="9"/>
      <c r="O29" s="9"/>
      <c r="P29" s="9"/>
    </row>
    <row r="30" spans="1:16" x14ac:dyDescent="0.2">
      <c r="A30" s="230" t="s">
        <v>139</v>
      </c>
      <c r="B30" s="231"/>
      <c r="C30" s="231"/>
      <c r="D30" s="231"/>
      <c r="E30" s="231"/>
      <c r="F30" s="231"/>
      <c r="G30" s="231"/>
      <c r="H30" s="231"/>
      <c r="I30" s="4">
        <v>22</v>
      </c>
      <c r="J30" s="24">
        <v>884520</v>
      </c>
      <c r="K30" s="24">
        <v>0</v>
      </c>
      <c r="M30" s="9"/>
      <c r="N30" s="9"/>
      <c r="O30" s="9"/>
      <c r="P30" s="9"/>
    </row>
    <row r="31" spans="1:16" x14ac:dyDescent="0.2">
      <c r="A31" s="230" t="s">
        <v>35</v>
      </c>
      <c r="B31" s="231"/>
      <c r="C31" s="231"/>
      <c r="D31" s="231"/>
      <c r="E31" s="231"/>
      <c r="F31" s="231"/>
      <c r="G31" s="231"/>
      <c r="H31" s="231"/>
      <c r="I31" s="4">
        <v>23</v>
      </c>
      <c r="J31" s="24">
        <v>618979</v>
      </c>
      <c r="K31" s="24">
        <v>34989</v>
      </c>
      <c r="M31" s="9"/>
      <c r="N31" s="9"/>
      <c r="O31" s="9"/>
      <c r="P31" s="9"/>
    </row>
    <row r="32" spans="1:16" x14ac:dyDescent="0.2">
      <c r="A32" s="227" t="s">
        <v>2</v>
      </c>
      <c r="B32" s="228"/>
      <c r="C32" s="228"/>
      <c r="D32" s="228"/>
      <c r="E32" s="228"/>
      <c r="F32" s="228"/>
      <c r="G32" s="228"/>
      <c r="H32" s="228"/>
      <c r="I32" s="4">
        <v>24</v>
      </c>
      <c r="J32" s="23">
        <f>SUM(J29:J31)</f>
        <v>438615873</v>
      </c>
      <c r="K32" s="23">
        <f>SUM(K29:K31)</f>
        <v>206830163</v>
      </c>
      <c r="M32" s="9"/>
      <c r="N32" s="9"/>
      <c r="O32" s="9"/>
      <c r="P32" s="9"/>
    </row>
    <row r="33" spans="1:16" x14ac:dyDescent="0.2">
      <c r="A33" s="227" t="s">
        <v>397</v>
      </c>
      <c r="B33" s="228"/>
      <c r="C33" s="228"/>
      <c r="D33" s="228"/>
      <c r="E33" s="228"/>
      <c r="F33" s="228"/>
      <c r="G33" s="228"/>
      <c r="H33" s="228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  <c r="O33" s="9"/>
      <c r="P33" s="9"/>
    </row>
    <row r="34" spans="1:16" x14ac:dyDescent="0.2">
      <c r="A34" s="227" t="s">
        <v>398</v>
      </c>
      <c r="B34" s="228"/>
      <c r="C34" s="228"/>
      <c r="D34" s="228"/>
      <c r="E34" s="228"/>
      <c r="F34" s="228"/>
      <c r="G34" s="228"/>
      <c r="H34" s="228"/>
      <c r="I34" s="4">
        <v>26</v>
      </c>
      <c r="J34" s="23">
        <f>IF(J32&gt;J28,J32-J28,0)</f>
        <v>358892884</v>
      </c>
      <c r="K34" s="23">
        <f>IF(K32&gt;K28,K32-K28,0)</f>
        <v>191033031</v>
      </c>
      <c r="M34" s="9"/>
      <c r="N34" s="9"/>
      <c r="O34" s="9"/>
      <c r="P34" s="9"/>
    </row>
    <row r="35" spans="1:16" x14ac:dyDescent="0.2">
      <c r="A35" s="295" t="s">
        <v>190</v>
      </c>
      <c r="B35" s="296"/>
      <c r="C35" s="296"/>
      <c r="D35" s="296"/>
      <c r="E35" s="296"/>
      <c r="F35" s="296"/>
      <c r="G35" s="296"/>
      <c r="H35" s="296"/>
      <c r="I35" s="297"/>
      <c r="J35" s="297"/>
      <c r="K35" s="298"/>
      <c r="M35" s="9"/>
      <c r="N35" s="9"/>
      <c r="O35" s="9"/>
      <c r="P35" s="9"/>
    </row>
    <row r="36" spans="1:16" x14ac:dyDescent="0.2">
      <c r="A36" s="230" t="s">
        <v>199</v>
      </c>
      <c r="B36" s="231"/>
      <c r="C36" s="231"/>
      <c r="D36" s="231"/>
      <c r="E36" s="231"/>
      <c r="F36" s="231"/>
      <c r="G36" s="231"/>
      <c r="H36" s="231"/>
      <c r="I36" s="4">
        <v>27</v>
      </c>
      <c r="J36" s="24">
        <v>0</v>
      </c>
      <c r="K36" s="24">
        <v>0</v>
      </c>
      <c r="M36" s="9"/>
      <c r="N36" s="9"/>
      <c r="O36" s="9"/>
      <c r="P36" s="9"/>
    </row>
    <row r="37" spans="1:16" x14ac:dyDescent="0.2">
      <c r="A37" s="230" t="s">
        <v>48</v>
      </c>
      <c r="B37" s="231"/>
      <c r="C37" s="231"/>
      <c r="D37" s="231"/>
      <c r="E37" s="231"/>
      <c r="F37" s="231"/>
      <c r="G37" s="231"/>
      <c r="H37" s="231"/>
      <c r="I37" s="4">
        <v>28</v>
      </c>
      <c r="J37" s="24">
        <v>853618693</v>
      </c>
      <c r="K37" s="24">
        <v>198920829</v>
      </c>
      <c r="M37" s="9"/>
      <c r="N37" s="9"/>
      <c r="O37" s="9"/>
      <c r="P37" s="9"/>
    </row>
    <row r="38" spans="1:16" x14ac:dyDescent="0.2">
      <c r="A38" s="230" t="s">
        <v>49</v>
      </c>
      <c r="B38" s="231"/>
      <c r="C38" s="231"/>
      <c r="D38" s="231"/>
      <c r="E38" s="231"/>
      <c r="F38" s="231"/>
      <c r="G38" s="231"/>
      <c r="H38" s="231"/>
      <c r="I38" s="4">
        <v>29</v>
      </c>
      <c r="J38" s="24">
        <v>3307617</v>
      </c>
      <c r="K38" s="24">
        <v>6945454</v>
      </c>
      <c r="M38" s="9"/>
      <c r="N38" s="9"/>
      <c r="O38" s="9"/>
      <c r="P38" s="9"/>
    </row>
    <row r="39" spans="1:16" x14ac:dyDescent="0.2">
      <c r="A39" s="227" t="s">
        <v>80</v>
      </c>
      <c r="B39" s="228"/>
      <c r="C39" s="228"/>
      <c r="D39" s="228"/>
      <c r="E39" s="228"/>
      <c r="F39" s="228"/>
      <c r="G39" s="228"/>
      <c r="H39" s="228"/>
      <c r="I39" s="4">
        <v>30</v>
      </c>
      <c r="J39" s="23">
        <f>SUM(J36:J38)</f>
        <v>856926310</v>
      </c>
      <c r="K39" s="23">
        <f>SUM(K36:K38)</f>
        <v>205866283</v>
      </c>
      <c r="L39" s="93"/>
      <c r="M39" s="9"/>
      <c r="N39" s="9"/>
      <c r="O39" s="9"/>
      <c r="P39" s="9"/>
    </row>
    <row r="40" spans="1:16" x14ac:dyDescent="0.2">
      <c r="A40" s="230" t="s">
        <v>50</v>
      </c>
      <c r="B40" s="231"/>
      <c r="C40" s="231"/>
      <c r="D40" s="231"/>
      <c r="E40" s="231"/>
      <c r="F40" s="231"/>
      <c r="G40" s="231"/>
      <c r="H40" s="231"/>
      <c r="I40" s="4">
        <v>31</v>
      </c>
      <c r="J40" s="24">
        <v>856535089</v>
      </c>
      <c r="K40" s="24">
        <v>397451725</v>
      </c>
      <c r="L40" s="109"/>
      <c r="M40" s="9"/>
      <c r="N40" s="9"/>
      <c r="O40" s="9"/>
      <c r="P40" s="9"/>
    </row>
    <row r="41" spans="1:16" x14ac:dyDescent="0.2">
      <c r="A41" s="230" t="s">
        <v>51</v>
      </c>
      <c r="B41" s="231"/>
      <c r="C41" s="231"/>
      <c r="D41" s="231"/>
      <c r="E41" s="231"/>
      <c r="F41" s="231"/>
      <c r="G41" s="231"/>
      <c r="H41" s="231"/>
      <c r="I41" s="4">
        <v>32</v>
      </c>
      <c r="J41" s="99">
        <v>48479634</v>
      </c>
      <c r="K41" s="99">
        <v>48642321</v>
      </c>
      <c r="L41" s="93"/>
      <c r="M41" s="9"/>
      <c r="N41" s="9"/>
      <c r="O41" s="9"/>
      <c r="P41" s="9"/>
    </row>
    <row r="42" spans="1:16" x14ac:dyDescent="0.2">
      <c r="A42" s="230" t="s">
        <v>52</v>
      </c>
      <c r="B42" s="231"/>
      <c r="C42" s="231"/>
      <c r="D42" s="231"/>
      <c r="E42" s="231"/>
      <c r="F42" s="231"/>
      <c r="G42" s="231"/>
      <c r="H42" s="231"/>
      <c r="I42" s="4">
        <v>33</v>
      </c>
      <c r="J42" s="24">
        <v>2218911</v>
      </c>
      <c r="K42" s="24">
        <v>1037728</v>
      </c>
      <c r="L42" s="109"/>
      <c r="M42" s="9"/>
      <c r="N42" s="9"/>
      <c r="O42" s="9"/>
      <c r="P42" s="9"/>
    </row>
    <row r="43" spans="1:16" x14ac:dyDescent="0.2">
      <c r="A43" s="230" t="s">
        <v>53</v>
      </c>
      <c r="B43" s="231"/>
      <c r="C43" s="231"/>
      <c r="D43" s="231"/>
      <c r="E43" s="231"/>
      <c r="F43" s="231"/>
      <c r="G43" s="231"/>
      <c r="H43" s="231"/>
      <c r="I43" s="4">
        <v>34</v>
      </c>
      <c r="J43" s="24">
        <v>12977357</v>
      </c>
      <c r="K43" s="24">
        <v>0</v>
      </c>
      <c r="M43" s="9"/>
      <c r="N43" s="9"/>
      <c r="O43" s="9"/>
      <c r="P43" s="9"/>
    </row>
    <row r="44" spans="1:16" x14ac:dyDescent="0.2">
      <c r="A44" s="230" t="s">
        <v>54</v>
      </c>
      <c r="B44" s="231"/>
      <c r="C44" s="231"/>
      <c r="D44" s="231"/>
      <c r="E44" s="231"/>
      <c r="F44" s="231"/>
      <c r="G44" s="231"/>
      <c r="H44" s="231"/>
      <c r="I44" s="4">
        <v>35</v>
      </c>
      <c r="J44" s="24">
        <v>8826935</v>
      </c>
      <c r="K44" s="24">
        <v>863130</v>
      </c>
      <c r="M44" s="9"/>
      <c r="N44" s="9"/>
      <c r="O44" s="9"/>
      <c r="P44" s="9"/>
    </row>
    <row r="45" spans="1:16" x14ac:dyDescent="0.2">
      <c r="A45" s="227" t="s">
        <v>81</v>
      </c>
      <c r="B45" s="228"/>
      <c r="C45" s="228"/>
      <c r="D45" s="228"/>
      <c r="E45" s="228"/>
      <c r="F45" s="228"/>
      <c r="G45" s="228"/>
      <c r="H45" s="228"/>
      <c r="I45" s="4">
        <v>36</v>
      </c>
      <c r="J45" s="23">
        <f>SUM(J40:J44)</f>
        <v>929037926</v>
      </c>
      <c r="K45" s="23">
        <f>SUM(K40:K44)</f>
        <v>447994904</v>
      </c>
      <c r="M45" s="9"/>
      <c r="N45" s="9"/>
      <c r="O45" s="9"/>
      <c r="P45" s="9"/>
    </row>
    <row r="46" spans="1:16" x14ac:dyDescent="0.2">
      <c r="A46" s="227" t="s">
        <v>399</v>
      </c>
      <c r="B46" s="228"/>
      <c r="C46" s="228"/>
      <c r="D46" s="228"/>
      <c r="E46" s="228"/>
      <c r="F46" s="228"/>
      <c r="G46" s="228"/>
      <c r="H46" s="228"/>
      <c r="I46" s="4">
        <v>37</v>
      </c>
      <c r="J46" s="23">
        <f>IF(J39&gt;J45,J39-J45,0)</f>
        <v>0</v>
      </c>
      <c r="K46" s="23">
        <f>IF(K39&gt;K45,K39-K45,0)</f>
        <v>0</v>
      </c>
      <c r="M46" s="9"/>
      <c r="N46" s="9"/>
      <c r="O46" s="9"/>
      <c r="P46" s="9"/>
    </row>
    <row r="47" spans="1:16" x14ac:dyDescent="0.2">
      <c r="A47" s="227" t="s">
        <v>400</v>
      </c>
      <c r="B47" s="228"/>
      <c r="C47" s="228"/>
      <c r="D47" s="228"/>
      <c r="E47" s="228"/>
      <c r="F47" s="228"/>
      <c r="G47" s="228"/>
      <c r="H47" s="228"/>
      <c r="I47" s="4">
        <v>38</v>
      </c>
      <c r="J47" s="23">
        <f>IF(J45&gt;J39,J45-J39,0)</f>
        <v>72111616</v>
      </c>
      <c r="K47" s="23">
        <f>IF(K45&gt;K39,K45-K39,0)</f>
        <v>242128621</v>
      </c>
      <c r="M47" s="9"/>
      <c r="N47" s="9"/>
      <c r="O47" s="9"/>
      <c r="P47" s="9"/>
    </row>
    <row r="48" spans="1:16" x14ac:dyDescent="0.2">
      <c r="A48" s="230" t="s">
        <v>82</v>
      </c>
      <c r="B48" s="231"/>
      <c r="C48" s="231"/>
      <c r="D48" s="231"/>
      <c r="E48" s="231"/>
      <c r="F48" s="231"/>
      <c r="G48" s="231"/>
      <c r="H48" s="231"/>
      <c r="I48" s="4">
        <v>39</v>
      </c>
      <c r="J48" s="23">
        <f>IF(J20-J21+J33-J34+J46-J47&gt;0,J20-J21+J33-J34+J46-J47,0)</f>
        <v>45733445</v>
      </c>
      <c r="K48" s="23">
        <f>IF(K20-K21+K33-K34+K46-K47&gt;0,K20-K21+K33-K34+K46-K47,0)</f>
        <v>24471254</v>
      </c>
      <c r="L48" s="9"/>
      <c r="M48" s="9"/>
      <c r="N48" s="9"/>
      <c r="O48" s="9"/>
      <c r="P48" s="9"/>
    </row>
    <row r="49" spans="1:16" x14ac:dyDescent="0.2">
      <c r="A49" s="230" t="s">
        <v>83</v>
      </c>
      <c r="B49" s="231"/>
      <c r="C49" s="231"/>
      <c r="D49" s="231"/>
      <c r="E49" s="231"/>
      <c r="F49" s="231"/>
      <c r="G49" s="231"/>
      <c r="H49" s="231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0</v>
      </c>
      <c r="L49" s="9"/>
      <c r="M49" s="9"/>
      <c r="N49" s="9"/>
      <c r="O49" s="9"/>
      <c r="P49" s="9"/>
    </row>
    <row r="50" spans="1:16" x14ac:dyDescent="0.2">
      <c r="A50" s="230" t="s">
        <v>191</v>
      </c>
      <c r="B50" s="231"/>
      <c r="C50" s="231"/>
      <c r="D50" s="231"/>
      <c r="E50" s="231"/>
      <c r="F50" s="231"/>
      <c r="G50" s="231"/>
      <c r="H50" s="231"/>
      <c r="I50" s="4">
        <v>41</v>
      </c>
      <c r="J50" s="24">
        <v>291877418</v>
      </c>
      <c r="K50" s="24">
        <v>337610863</v>
      </c>
      <c r="L50" s="9"/>
      <c r="M50" s="9"/>
      <c r="N50" s="9"/>
      <c r="O50" s="9"/>
      <c r="P50" s="9"/>
    </row>
    <row r="51" spans="1:16" x14ac:dyDescent="0.2">
      <c r="A51" s="230" t="s">
        <v>227</v>
      </c>
      <c r="B51" s="231"/>
      <c r="C51" s="231"/>
      <c r="D51" s="231"/>
      <c r="E51" s="231"/>
      <c r="F51" s="231"/>
      <c r="G51" s="231"/>
      <c r="H51" s="231"/>
      <c r="I51" s="4">
        <v>42</v>
      </c>
      <c r="J51" s="24">
        <v>45733445</v>
      </c>
      <c r="K51" s="24">
        <v>24471254</v>
      </c>
      <c r="L51" s="9"/>
      <c r="M51" s="9"/>
      <c r="N51" s="9"/>
      <c r="O51" s="9"/>
      <c r="P51" s="9"/>
    </row>
    <row r="52" spans="1:16" x14ac:dyDescent="0.2">
      <c r="A52" s="230" t="s">
        <v>228</v>
      </c>
      <c r="B52" s="231"/>
      <c r="C52" s="231"/>
      <c r="D52" s="231"/>
      <c r="E52" s="231"/>
      <c r="F52" s="231"/>
      <c r="G52" s="231"/>
      <c r="H52" s="231"/>
      <c r="I52" s="4">
        <v>43</v>
      </c>
      <c r="J52" s="24">
        <v>0</v>
      </c>
      <c r="K52" s="24">
        <v>0</v>
      </c>
      <c r="M52" s="9"/>
      <c r="N52" s="9"/>
      <c r="O52" s="9"/>
      <c r="P52" s="9"/>
    </row>
    <row r="53" spans="1:16" x14ac:dyDescent="0.2">
      <c r="A53" s="233" t="s">
        <v>229</v>
      </c>
      <c r="B53" s="234"/>
      <c r="C53" s="234"/>
      <c r="D53" s="234"/>
      <c r="E53" s="234"/>
      <c r="F53" s="234"/>
      <c r="G53" s="234"/>
      <c r="H53" s="234"/>
      <c r="I53" s="7">
        <v>44</v>
      </c>
      <c r="J53" s="25">
        <f>J50+J51-J52</f>
        <v>337610863</v>
      </c>
      <c r="K53" s="25">
        <f>K50+K51-K52</f>
        <v>362082117</v>
      </c>
      <c r="L53" s="9"/>
      <c r="M53" s="9"/>
      <c r="N53" s="9"/>
      <c r="O53" s="9"/>
      <c r="P53" s="9"/>
    </row>
    <row r="54" spans="1:16" x14ac:dyDescent="0.2">
      <c r="K54" s="98"/>
      <c r="L54" s="9"/>
      <c r="M54" s="9"/>
    </row>
    <row r="55" spans="1:16" x14ac:dyDescent="0.2">
      <c r="J55" s="98"/>
      <c r="K55" s="109"/>
      <c r="L55" s="9"/>
    </row>
    <row r="56" spans="1:16" x14ac:dyDescent="0.2">
      <c r="K56" s="98"/>
    </row>
    <row r="57" spans="1:16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9:K13 J23:K27 J15:K18 J29:K31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32:K34 J28:K28 J39:K39 J53:K53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J17" sqref="J17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3.7109375" style="87" bestFit="1" customWidth="1"/>
    <col min="13" max="13" width="11.28515625" style="87" bestFit="1" customWidth="1"/>
    <col min="14" max="16384" width="9.140625" style="87"/>
  </cols>
  <sheetData>
    <row r="1" spans="1:16" ht="15.75" customHeight="1" x14ac:dyDescent="0.2">
      <c r="A1" s="310" t="s">
        <v>330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6" x14ac:dyDescent="0.2">
      <c r="A2" s="303" t="s">
        <v>418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6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1"/>
    </row>
    <row r="4" spans="1:16" x14ac:dyDescent="0.2">
      <c r="A4" s="264" t="s">
        <v>393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6" ht="27.75" customHeight="1" thickBot="1" x14ac:dyDescent="0.25">
      <c r="A5" s="304" t="s">
        <v>72</v>
      </c>
      <c r="B5" s="304"/>
      <c r="C5" s="304"/>
      <c r="D5" s="304"/>
      <c r="E5" s="304"/>
      <c r="F5" s="304"/>
      <c r="G5" s="304"/>
      <c r="H5" s="304"/>
      <c r="I5" s="124" t="s">
        <v>329</v>
      </c>
      <c r="J5" s="95" t="s">
        <v>181</v>
      </c>
      <c r="K5" s="95" t="s">
        <v>182</v>
      </c>
    </row>
    <row r="6" spans="1:16" x14ac:dyDescent="0.2">
      <c r="A6" s="305">
        <v>1</v>
      </c>
      <c r="B6" s="305"/>
      <c r="C6" s="305"/>
      <c r="D6" s="305"/>
      <c r="E6" s="305"/>
      <c r="F6" s="305"/>
      <c r="G6" s="305"/>
      <c r="H6" s="305"/>
      <c r="I6" s="125">
        <v>2</v>
      </c>
      <c r="J6" s="83" t="s">
        <v>331</v>
      </c>
      <c r="K6" s="132" t="s">
        <v>332</v>
      </c>
    </row>
    <row r="7" spans="1:16" x14ac:dyDescent="0.2">
      <c r="A7" s="230" t="s">
        <v>333</v>
      </c>
      <c r="B7" s="231"/>
      <c r="C7" s="231"/>
      <c r="D7" s="231"/>
      <c r="E7" s="231"/>
      <c r="F7" s="231"/>
      <c r="G7" s="231"/>
      <c r="H7" s="231"/>
      <c r="I7" s="4">
        <v>1</v>
      </c>
      <c r="J7" s="22">
        <f>bilanca!J71</f>
        <v>1566400660</v>
      </c>
      <c r="K7" s="22">
        <f>bilanca!K71</f>
        <v>1566400660</v>
      </c>
      <c r="N7" s="98"/>
      <c r="O7" s="98"/>
      <c r="P7" s="98"/>
    </row>
    <row r="8" spans="1:16" x14ac:dyDescent="0.2">
      <c r="A8" s="230" t="s">
        <v>334</v>
      </c>
      <c r="B8" s="231"/>
      <c r="C8" s="231"/>
      <c r="D8" s="231"/>
      <c r="E8" s="231"/>
      <c r="F8" s="231"/>
      <c r="G8" s="231"/>
      <c r="H8" s="231"/>
      <c r="I8" s="4">
        <v>2</v>
      </c>
      <c r="J8" s="24">
        <f>bilanca!J72</f>
        <v>187400085</v>
      </c>
      <c r="K8" s="24">
        <f>bilanca!K72</f>
        <v>184048880</v>
      </c>
      <c r="N8" s="98"/>
      <c r="O8" s="98"/>
      <c r="P8" s="98"/>
    </row>
    <row r="9" spans="1:16" x14ac:dyDescent="0.2">
      <c r="A9" s="230" t="s">
        <v>335</v>
      </c>
      <c r="B9" s="231"/>
      <c r="C9" s="231"/>
      <c r="D9" s="231"/>
      <c r="E9" s="231"/>
      <c r="F9" s="231"/>
      <c r="G9" s="231"/>
      <c r="H9" s="231"/>
      <c r="I9" s="4">
        <v>3</v>
      </c>
      <c r="J9" s="99">
        <f>bilanca!J73</f>
        <v>540103118</v>
      </c>
      <c r="K9" s="99">
        <f>bilanca!K73</f>
        <v>706358532.81299734</v>
      </c>
      <c r="L9" s="98"/>
      <c r="N9" s="98"/>
      <c r="O9" s="98"/>
      <c r="P9" s="98"/>
    </row>
    <row r="10" spans="1:16" x14ac:dyDescent="0.2">
      <c r="A10" s="230" t="s">
        <v>336</v>
      </c>
      <c r="B10" s="231"/>
      <c r="C10" s="231"/>
      <c r="D10" s="231"/>
      <c r="E10" s="231"/>
      <c r="F10" s="231"/>
      <c r="G10" s="231"/>
      <c r="H10" s="231"/>
      <c r="I10" s="4">
        <v>4</v>
      </c>
      <c r="J10" s="24">
        <f>bilanca!J80</f>
        <v>400872825</v>
      </c>
      <c r="K10" s="24">
        <f>bilanca!K80</f>
        <v>385053139</v>
      </c>
      <c r="N10" s="98"/>
      <c r="O10" s="98"/>
      <c r="P10" s="98"/>
    </row>
    <row r="11" spans="1:16" ht="12.75" customHeight="1" x14ac:dyDescent="0.2">
      <c r="A11" s="230" t="s">
        <v>337</v>
      </c>
      <c r="B11" s="231"/>
      <c r="C11" s="231"/>
      <c r="D11" s="231"/>
      <c r="E11" s="231"/>
      <c r="F11" s="231"/>
      <c r="G11" s="231"/>
      <c r="H11" s="231"/>
      <c r="I11" s="4">
        <v>5</v>
      </c>
      <c r="J11" s="24">
        <f>bilanca!J84</f>
        <v>182399657.59201097</v>
      </c>
      <c r="K11" s="24">
        <f>bilanca!K84</f>
        <v>54407184.536631584</v>
      </c>
      <c r="N11" s="98"/>
      <c r="O11" s="98"/>
      <c r="P11" s="98"/>
    </row>
    <row r="12" spans="1:16" ht="12.75" customHeight="1" x14ac:dyDescent="0.2">
      <c r="A12" s="230" t="s">
        <v>338</v>
      </c>
      <c r="B12" s="231"/>
      <c r="C12" s="231"/>
      <c r="D12" s="231"/>
      <c r="E12" s="231"/>
      <c r="F12" s="231"/>
      <c r="G12" s="231"/>
      <c r="H12" s="231"/>
      <c r="I12" s="4">
        <v>6</v>
      </c>
      <c r="J12" s="24">
        <v>0</v>
      </c>
      <c r="K12" s="24">
        <v>0</v>
      </c>
      <c r="N12" s="98"/>
      <c r="O12" s="98"/>
      <c r="P12" s="98"/>
    </row>
    <row r="13" spans="1:16" ht="12.75" customHeight="1" x14ac:dyDescent="0.2">
      <c r="A13" s="230" t="s">
        <v>339</v>
      </c>
      <c r="B13" s="231"/>
      <c r="C13" s="231"/>
      <c r="D13" s="231"/>
      <c r="E13" s="231"/>
      <c r="F13" s="231"/>
      <c r="G13" s="231"/>
      <c r="H13" s="231"/>
      <c r="I13" s="4">
        <v>7</v>
      </c>
      <c r="J13" s="24">
        <v>0</v>
      </c>
      <c r="K13" s="24">
        <v>0</v>
      </c>
      <c r="N13" s="98"/>
      <c r="O13" s="98"/>
      <c r="P13" s="98"/>
    </row>
    <row r="14" spans="1:16" ht="12.75" customHeight="1" x14ac:dyDescent="0.2">
      <c r="A14" s="230" t="s">
        <v>340</v>
      </c>
      <c r="B14" s="231"/>
      <c r="C14" s="231"/>
      <c r="D14" s="231"/>
      <c r="E14" s="231"/>
      <c r="F14" s="231"/>
      <c r="G14" s="231"/>
      <c r="H14" s="231"/>
      <c r="I14" s="4">
        <v>8</v>
      </c>
      <c r="J14" s="24">
        <v>0</v>
      </c>
      <c r="K14" s="24">
        <v>0</v>
      </c>
      <c r="N14" s="98"/>
      <c r="O14" s="98"/>
      <c r="P14" s="98"/>
    </row>
    <row r="15" spans="1:16" ht="12.75" customHeight="1" x14ac:dyDescent="0.2">
      <c r="A15" s="230" t="s">
        <v>341</v>
      </c>
      <c r="B15" s="231"/>
      <c r="C15" s="231"/>
      <c r="D15" s="231"/>
      <c r="E15" s="231"/>
      <c r="F15" s="231"/>
      <c r="G15" s="231"/>
      <c r="H15" s="231"/>
      <c r="I15" s="4">
        <v>9</v>
      </c>
      <c r="J15" s="24">
        <f>bilanca!J86</f>
        <v>49218042</v>
      </c>
      <c r="K15" s="24">
        <f>bilanca!K86</f>
        <v>36671291</v>
      </c>
      <c r="M15" s="98"/>
      <c r="N15" s="98"/>
      <c r="O15" s="98"/>
      <c r="P15" s="98"/>
    </row>
    <row r="16" spans="1:16" ht="12.75" customHeight="1" x14ac:dyDescent="0.2">
      <c r="A16" s="227" t="s">
        <v>342</v>
      </c>
      <c r="B16" s="228"/>
      <c r="C16" s="228"/>
      <c r="D16" s="228"/>
      <c r="E16" s="228"/>
      <c r="F16" s="228"/>
      <c r="G16" s="228"/>
      <c r="H16" s="228"/>
      <c r="I16" s="4">
        <v>10</v>
      </c>
      <c r="J16" s="23">
        <f>SUM(J7:J15)</f>
        <v>2926394387.592011</v>
      </c>
      <c r="K16" s="23">
        <f>SUM(K7:K15)</f>
        <v>2932939687.3496289</v>
      </c>
      <c r="L16" s="98"/>
      <c r="M16" s="98"/>
      <c r="N16" s="98"/>
      <c r="O16" s="98"/>
      <c r="P16" s="98"/>
    </row>
    <row r="17" spans="1:16" ht="12.75" customHeight="1" x14ac:dyDescent="0.2">
      <c r="A17" s="230" t="s">
        <v>343</v>
      </c>
      <c r="B17" s="231"/>
      <c r="C17" s="231"/>
      <c r="D17" s="231"/>
      <c r="E17" s="231"/>
      <c r="F17" s="231"/>
      <c r="G17" s="231"/>
      <c r="H17" s="231"/>
      <c r="I17" s="4">
        <v>11</v>
      </c>
      <c r="J17" s="24">
        <f>rdg!J58</f>
        <v>-10429400</v>
      </c>
      <c r="K17" s="24">
        <f>rdg!L58</f>
        <v>3152104</v>
      </c>
      <c r="L17" s="98"/>
      <c r="M17" s="98"/>
      <c r="N17" s="98"/>
      <c r="O17" s="98"/>
      <c r="P17" s="98"/>
    </row>
    <row r="18" spans="1:16" ht="12.75" customHeight="1" x14ac:dyDescent="0.2">
      <c r="A18" s="230" t="s">
        <v>344</v>
      </c>
      <c r="B18" s="231"/>
      <c r="C18" s="231"/>
      <c r="D18" s="231"/>
      <c r="E18" s="231"/>
      <c r="F18" s="231"/>
      <c r="G18" s="231"/>
      <c r="H18" s="231"/>
      <c r="I18" s="4">
        <v>12</v>
      </c>
      <c r="J18" s="24">
        <v>0</v>
      </c>
      <c r="K18" s="24">
        <v>0</v>
      </c>
      <c r="M18" s="98"/>
      <c r="N18" s="98"/>
      <c r="O18" s="98"/>
      <c r="P18" s="98"/>
    </row>
    <row r="19" spans="1:16" ht="12.75" customHeight="1" x14ac:dyDescent="0.2">
      <c r="A19" s="230" t="s">
        <v>345</v>
      </c>
      <c r="B19" s="231"/>
      <c r="C19" s="231"/>
      <c r="D19" s="231"/>
      <c r="E19" s="231"/>
      <c r="F19" s="231"/>
      <c r="G19" s="231"/>
      <c r="H19" s="231"/>
      <c r="I19" s="4">
        <v>13</v>
      </c>
      <c r="J19" s="24">
        <v>0</v>
      </c>
      <c r="K19" s="24">
        <v>0</v>
      </c>
      <c r="N19" s="98"/>
      <c r="O19" s="98"/>
      <c r="P19" s="98"/>
    </row>
    <row r="20" spans="1:16" ht="12.75" customHeight="1" x14ac:dyDescent="0.2">
      <c r="A20" s="230" t="s">
        <v>346</v>
      </c>
      <c r="B20" s="231"/>
      <c r="C20" s="231"/>
      <c r="D20" s="231"/>
      <c r="E20" s="231"/>
      <c r="F20" s="231"/>
      <c r="G20" s="231"/>
      <c r="H20" s="231"/>
      <c r="I20" s="4">
        <v>14</v>
      </c>
      <c r="J20" s="24">
        <v>0</v>
      </c>
      <c r="K20" s="24">
        <v>0</v>
      </c>
      <c r="N20" s="98"/>
      <c r="O20" s="98"/>
      <c r="P20" s="98"/>
    </row>
    <row r="21" spans="1:16" ht="12.75" customHeight="1" x14ac:dyDescent="0.2">
      <c r="A21" s="230" t="s">
        <v>347</v>
      </c>
      <c r="B21" s="231"/>
      <c r="C21" s="231"/>
      <c r="D21" s="231"/>
      <c r="E21" s="231"/>
      <c r="F21" s="231"/>
      <c r="G21" s="231"/>
      <c r="H21" s="231"/>
      <c r="I21" s="4">
        <v>15</v>
      </c>
      <c r="J21" s="24">
        <v>0</v>
      </c>
      <c r="K21" s="24">
        <v>0</v>
      </c>
      <c r="N21" s="98"/>
      <c r="O21" s="98"/>
      <c r="P21" s="98"/>
    </row>
    <row r="22" spans="1:16" ht="12.75" customHeight="1" x14ac:dyDescent="0.2">
      <c r="A22" s="230" t="s">
        <v>348</v>
      </c>
      <c r="B22" s="231"/>
      <c r="C22" s="231"/>
      <c r="D22" s="231"/>
      <c r="E22" s="231"/>
      <c r="F22" s="231"/>
      <c r="G22" s="231"/>
      <c r="H22" s="231"/>
      <c r="I22" s="4">
        <v>16</v>
      </c>
      <c r="J22" s="24">
        <v>119068102</v>
      </c>
      <c r="K22" s="24">
        <v>3393196</v>
      </c>
      <c r="M22" s="98"/>
      <c r="N22" s="98"/>
      <c r="O22" s="98"/>
      <c r="P22" s="98"/>
    </row>
    <row r="23" spans="1:16" ht="12.75" customHeight="1" x14ac:dyDescent="0.2">
      <c r="A23" s="227" t="s">
        <v>349</v>
      </c>
      <c r="B23" s="228"/>
      <c r="C23" s="228"/>
      <c r="D23" s="228"/>
      <c r="E23" s="228"/>
      <c r="F23" s="228"/>
      <c r="G23" s="228"/>
      <c r="H23" s="228"/>
      <c r="I23" s="4">
        <v>17</v>
      </c>
      <c r="J23" s="25">
        <f>SUM(J17:J22)</f>
        <v>108638702</v>
      </c>
      <c r="K23" s="25">
        <f>SUM(K17:K22)</f>
        <v>6545300</v>
      </c>
      <c r="L23" s="98"/>
      <c r="M23" s="98"/>
      <c r="N23" s="98"/>
      <c r="O23" s="98"/>
      <c r="P23" s="98"/>
    </row>
    <row r="24" spans="1:16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  <c r="N24" s="98"/>
      <c r="O24" s="98"/>
      <c r="P24" s="98"/>
    </row>
    <row r="25" spans="1:16" ht="12.75" customHeight="1" x14ac:dyDescent="0.2">
      <c r="A25" s="306" t="s">
        <v>350</v>
      </c>
      <c r="B25" s="307"/>
      <c r="C25" s="307"/>
      <c r="D25" s="307"/>
      <c r="E25" s="307"/>
      <c r="F25" s="307"/>
      <c r="G25" s="307"/>
      <c r="H25" s="307"/>
      <c r="I25" s="30">
        <v>18</v>
      </c>
      <c r="J25" s="96">
        <f>J23-J26</f>
        <v>103491663</v>
      </c>
      <c r="K25" s="22">
        <f>K23-K26</f>
        <v>1394009</v>
      </c>
      <c r="L25" s="98"/>
      <c r="N25" s="98"/>
      <c r="O25" s="98"/>
      <c r="P25" s="98"/>
    </row>
    <row r="26" spans="1:16" ht="23.25" customHeight="1" x14ac:dyDescent="0.2">
      <c r="A26" s="233" t="s">
        <v>351</v>
      </c>
      <c r="B26" s="234"/>
      <c r="C26" s="234"/>
      <c r="D26" s="234"/>
      <c r="E26" s="234"/>
      <c r="F26" s="234"/>
      <c r="G26" s="234"/>
      <c r="H26" s="234"/>
      <c r="I26" s="7">
        <v>19</v>
      </c>
      <c r="J26" s="25">
        <f>rdg!J72</f>
        <v>5147039</v>
      </c>
      <c r="K26" s="25">
        <f>rdg!L72</f>
        <v>5151291</v>
      </c>
      <c r="N26" s="98"/>
      <c r="O26" s="98"/>
      <c r="P26" s="98"/>
    </row>
    <row r="27" spans="1:16" ht="30" customHeight="1" x14ac:dyDescent="0.2">
      <c r="A27" s="308" t="s">
        <v>352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16" ht="12.75" customHeight="1" x14ac:dyDescent="0.2"/>
    <row r="29" spans="1:16" x14ac:dyDescent="0.2">
      <c r="J29" s="147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7" sqref="B7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16" t="s">
        <v>392</v>
      </c>
      <c r="B1" s="316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5"/>
      <c r="B3" s="77"/>
      <c r="C3" s="77"/>
      <c r="D3" s="77"/>
      <c r="E3" s="77"/>
      <c r="F3" s="77"/>
      <c r="G3" s="93"/>
      <c r="H3" s="93"/>
      <c r="I3" s="93"/>
      <c r="J3" s="93"/>
    </row>
    <row r="4" spans="1:10" ht="116.25" customHeight="1" x14ac:dyDescent="0.2">
      <c r="A4" s="317" t="s">
        <v>417</v>
      </c>
      <c r="B4" s="317"/>
      <c r="C4" s="317"/>
      <c r="D4" s="317"/>
    </row>
    <row r="5" spans="1:10" ht="17.25" customHeight="1" x14ac:dyDescent="0.2">
      <c r="A5" s="318"/>
      <c r="B5" s="318"/>
      <c r="C5" s="318"/>
      <c r="D5" s="318"/>
    </row>
    <row r="6" spans="1:10" ht="17.25" customHeight="1" x14ac:dyDescent="0.2">
      <c r="A6" s="115"/>
    </row>
    <row r="7" spans="1:10" ht="17.25" customHeight="1" x14ac:dyDescent="0.2">
      <c r="A7" s="115"/>
    </row>
    <row r="8" spans="1:10" ht="17.25" customHeight="1" x14ac:dyDescent="0.2">
      <c r="A8" s="115"/>
    </row>
    <row r="9" spans="1:10" ht="15.75" x14ac:dyDescent="0.2">
      <c r="A9" s="115"/>
    </row>
    <row r="10" spans="1:10" ht="16.5" customHeight="1" x14ac:dyDescent="0.2"/>
    <row r="49" spans="1:1" ht="15.75" x14ac:dyDescent="0.2">
      <c r="A49" s="115"/>
    </row>
    <row r="50" spans="1:1" ht="15.75" x14ac:dyDescent="0.2">
      <c r="A50" s="115"/>
    </row>
    <row r="51" spans="1:1" ht="15.75" x14ac:dyDescent="0.2">
      <c r="A51" s="115"/>
    </row>
    <row r="52" spans="1:1" ht="15.75" x14ac:dyDescent="0.2">
      <c r="A52" s="115"/>
    </row>
    <row r="53" spans="1:1" ht="15.75" x14ac:dyDescent="0.2">
      <c r="A53" s="115"/>
    </row>
    <row r="54" spans="1:1" ht="15.75" x14ac:dyDescent="0.2">
      <c r="A54" s="115"/>
    </row>
    <row r="55" spans="1:1" ht="15.75" x14ac:dyDescent="0.2">
      <c r="A55" s="115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2018-02-26T07:56:40Z</cp:lastPrinted>
  <dcterms:created xsi:type="dcterms:W3CDTF">2008-10-17T11:51:54Z</dcterms:created>
  <dcterms:modified xsi:type="dcterms:W3CDTF">2018-02-26T13:21:41Z</dcterms:modified>
</cp:coreProperties>
</file>