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12.2017\VERZIJA 3\REZULTAT VERZIJA 3 FINAL\GFI 2017\PO STAROM\POSLANO GRUPA\"/>
    </mc:Choice>
  </mc:AlternateContent>
  <bookViews>
    <workbookView xWindow="-15" yWindow="105" windowWidth="12000" windowHeight="100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26" i="17" l="1"/>
  <c r="K17" i="17"/>
  <c r="J17" i="17"/>
  <c r="K53" i="20"/>
  <c r="J53" i="20"/>
  <c r="K45" i="20"/>
  <c r="K47" i="20" s="1"/>
  <c r="J45" i="20"/>
  <c r="J47" i="20" s="1"/>
  <c r="J49" i="20" s="1"/>
  <c r="K39" i="20"/>
  <c r="K46" i="20" s="1"/>
  <c r="J39" i="20"/>
  <c r="J46" i="20" s="1"/>
  <c r="K32" i="20"/>
  <c r="J32" i="20"/>
  <c r="J34" i="20" s="1"/>
  <c r="K28" i="20"/>
  <c r="K33" i="20" s="1"/>
  <c r="J28" i="20"/>
  <c r="J33" i="20" s="1"/>
  <c r="K19" i="20"/>
  <c r="J19" i="20"/>
  <c r="J21" i="20" s="1"/>
  <c r="K14" i="20"/>
  <c r="K20" i="20" s="1"/>
  <c r="J14" i="20"/>
  <c r="J20" i="20" s="1"/>
  <c r="M71" i="22"/>
  <c r="L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M54" i="22"/>
  <c r="L54" i="22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20" i="19"/>
  <c r="K119" i="19" s="1"/>
  <c r="J120" i="19"/>
  <c r="J119" i="19"/>
  <c r="J104" i="19"/>
  <c r="J101" i="19" s="1"/>
  <c r="K101" i="19"/>
  <c r="K91" i="19"/>
  <c r="J91" i="19"/>
  <c r="K87" i="19"/>
  <c r="J87" i="19"/>
  <c r="K83" i="19"/>
  <c r="J83" i="19"/>
  <c r="K80" i="19"/>
  <c r="J80" i="19"/>
  <c r="K73" i="19"/>
  <c r="J73" i="19"/>
  <c r="J70" i="19" s="1"/>
  <c r="J115" i="19" s="1"/>
  <c r="K70" i="19"/>
  <c r="K115" i="19" s="1"/>
  <c r="K57" i="19"/>
  <c r="J57" i="19"/>
  <c r="K50" i="19"/>
  <c r="J50" i="19"/>
  <c r="K42" i="19"/>
  <c r="K41" i="19" s="1"/>
  <c r="J42" i="19"/>
  <c r="J41" i="19" s="1"/>
  <c r="K36" i="19"/>
  <c r="J36" i="19"/>
  <c r="J30" i="19"/>
  <c r="K27" i="19"/>
  <c r="J27" i="19"/>
  <c r="K17" i="19"/>
  <c r="J17" i="19"/>
  <c r="K10" i="19"/>
  <c r="K9" i="19" s="1"/>
  <c r="J10" i="19"/>
  <c r="J9" i="19" s="1"/>
  <c r="J67" i="19" l="1"/>
  <c r="K34" i="20"/>
  <c r="K21" i="20"/>
  <c r="K48" i="20" s="1"/>
  <c r="K49" i="20"/>
  <c r="J48" i="20"/>
  <c r="J46" i="22"/>
  <c r="J45" i="22"/>
  <c r="J49" i="22" s="1"/>
  <c r="J57" i="22" s="1"/>
  <c r="J68" i="22" s="1"/>
  <c r="J71" i="22" s="1"/>
  <c r="J47" i="22"/>
  <c r="K46" i="22"/>
  <c r="K45" i="22"/>
  <c r="K49" i="22" s="1"/>
  <c r="K57" i="22" s="1"/>
  <c r="K68" i="22" s="1"/>
  <c r="K71" i="22" s="1"/>
  <c r="K47" i="22"/>
  <c r="L46" i="22"/>
  <c r="L45" i="22"/>
  <c r="L49" i="22" s="1"/>
  <c r="L47" i="22"/>
  <c r="M46" i="22"/>
  <c r="M45" i="22"/>
  <c r="M49" i="22" s="1"/>
  <c r="M47" i="22"/>
  <c r="K67" i="19"/>
  <c r="L51" i="22" l="1"/>
  <c r="L50" i="22"/>
  <c r="M51" i="22"/>
  <c r="M50" i="22"/>
  <c r="J51" i="22"/>
  <c r="J50" i="22"/>
  <c r="J54" i="22" s="1"/>
  <c r="K51" i="22"/>
  <c r="K50" i="22"/>
  <c r="K54" i="22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<sst xmlns="http://schemas.openxmlformats.org/spreadsheetml/2006/main" count="357" uniqueCount="326">
  <si>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</si>
  <si>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</si>
  <si>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</si>
  <si>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</si>
  <si>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</si>
  <si>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</si>
  <si>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</si>
  <si>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</si>
  <si>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</si>
  <si>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</si>
  <si>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</si>
  <si>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</si>
  <si>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</si>
  <si>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</si>
  <si>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</si>
  <si>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</si>
  <si>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</si>
  <si>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</si>
  <si>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</si>
  <si>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</si>
  <si>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</si>
  <si>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</si>
  <si>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</si>
  <si>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</si>
  <si>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</si>
  <si>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</si>
  <si>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</si>
  <si>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</si>
  <si>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</si>
  <si>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</si>
  <si>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</si>
  <si>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</si>
  <si>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</si>
  <si>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</si>
  <si>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</si>
  <si>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</si>
  <si>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</si>
  <si>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</si>
  <si>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</si>
  <si>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</si>
  <si>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</si>
  <si>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</si>
  <si>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</si>
  <si>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</si>
  <si>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</si>
  <si>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</si>
  <si>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</si>
  <si>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</si>
  <si>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</si>
  <si>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</si>
  <si>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</si>
  <si>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</si>
  <si>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</si>
  <si>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</si>
  <si>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</si>
  <si>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</si>
  <si>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</si>
  <si>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</si>
  <si>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</si>
  <si>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</si>
  <si>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</si>
  <si>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</si>
  <si>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</si>
  <si>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</si>
  <si>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</si>
  <si>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</si>
  <si>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</si>
  <si>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</si>
  <si>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</si>
  <si>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</si>
  <si>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</si>
  <si>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</si>
  <si>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</si>
  <si>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</si>
  <si>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</si>
  <si>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</si>
  <si>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</si>
  <si>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</si>
  <si>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</si>
  <si>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</si>
  <si>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</si>
  <si>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</si>
  <si>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</si>
  <si>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</si>
  <si>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</si>
  <si>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</si>
  <si>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</si>
  <si>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</si>
  <si>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</si>
  <si>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</si>
  <si>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</si>
  <si>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</si>
  <si>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</si>
  <si>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</si>
  <si>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</si>
  <si>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</si>
  <si>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</si>
  <si>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</si>
  <si>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</si>
  <si>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</si>
  <si>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</si>
  <si>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</si>
  <si>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</si>
  <si>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</si>
  <si>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</si>
  <si>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</si>
  <si>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</si>
  <si>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</si>
  <si>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</si>
  <si>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</si>
  <si>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</si>
  <si>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</si>
  <si>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</si>
  <si>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</si>
  <si>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</si>
  <si>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</si>
  <si>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</si>
  <si>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</si>
  <si>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</si>
  <si>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</si>
  <si>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</si>
  <si>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</si>
  <si>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</si>
  <si>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</si>
  <si>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</si>
  <si>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</si>
  <si>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</si>
  <si>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</si>
  <si>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</si>
  <si>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</si>
  <si>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</si>
  <si>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</si>
  <si>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</si>
  <si>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</si>
  <si>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</si>
  <si>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</si>
  <si>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</si>
  <si>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</si>
  <si>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</si>
  <si>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</si>
  <si>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</si>
  <si>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</si>
  <si>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</si>
  <si>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</si>
  <si>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</si>
  <si>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</si>
  <si>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</si>
  <si>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</si>
  <si>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</si>
  <si>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</si>
  <si>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</si>
  <si>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</si>
  <si>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</si>
  <si>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</si>
  <si>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</si>
  <si>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</si>
  <si>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</si>
  <si>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</si>
  <si>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</si>
  <si>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</si>
  <si>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</si>
  <si>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</si>
  <si>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</si>
  <si>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</si>
  <si>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</si>
  <si>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</si>
  <si>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</si>
  <si>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</si>
  <si>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</si>
  <si>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</si>
  <si>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</si>
  <si>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</si>
  <si>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</si>
  <si>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</si>
  <si>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</si>
  <si>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</si>
  <si>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</si>
  <si>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</si>
  <si>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</si>
  <si>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</si>
  <si>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</si>
  <si>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</si>
  <si>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</si>
  <si>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</si>
  <si>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</si>
  <si>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</si>
  <si>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</si>
  <si>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</si>
  <si>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</si>
  <si>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</si>
  <si>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</si>
  <si>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</si>
  <si>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</si>
  <si>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</si>
  <si>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</si>
  <si>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</si>
  <si>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</si>
  <si>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</si>
  <si>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</si>
  <si>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</si>
  <si>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</si>
  <si>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</si>
  <si>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</si>
  <si>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</si>
  <si>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</si>
  <si>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</si>
  <si>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</si>
  <si>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</si>
  <si>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</si>
  <si>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</si>
  <si>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</si>
  <si>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</si>
  <si>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</si>
  <si>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</si>
  <si>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</si>
  <si>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</si>
  <si>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</si>
  <si>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</si>
  <si>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</si>
  <si>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</si>
  <si>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</si>
  <si>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</si>
  <si>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</si>
  <si>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</si>
  <si>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</si>
  <si>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</si>
  <si>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</si>
  <si>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</si>
  <si>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</si>
  <si>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</si>
  <si>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</si>
  <si>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</si>
  <si>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</si>
  <si>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</si>
  <si>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</si>
  <si>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</si>
  <si>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</si>
  <si>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</si>
  <si>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</si>
  <si>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</si>
  <si>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</si>
  <si>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</si>
  <si>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</si>
  <si>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</si>
  <si>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</si>
  <si>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</si>
  <si>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</si>
  <si>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</si>
  <si>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</si>
  <si>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</si>
  <si>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</si>
  <si>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</si>
  <si>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</si>
  <si>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</si>
  <si>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</si>
  <si>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</si>
  <si>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</si>
  <si>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</si>
  <si>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</si>
  <si>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</si>
  <si>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</si>
  <si>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</si>
  <si>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</si>
  <si>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</si>
  <si>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</si>
  <si>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</si>
  <si>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</si>
  <si>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</si>
  <si>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</si>
  <si>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</si>
  <si>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</si>
  <si>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</si>
  <si>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</si>
  <si>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</si>
  <si>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</si>
  <si>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</si>
  <si>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</si>
  <si>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</si>
  <si>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</si>
  <si>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</si>
  <si>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</si>
  <si>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</si>
  <si>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</si>
  <si>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</si>
  <si>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</si>
  <si>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</si>
  <si>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</si>
  <si>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</si>
  <si>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</si>
  <si>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</si>
  <si>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</si>
  <si>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</si>
  <si>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</si>
  <si>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</si>
  <si>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</si>
  <si>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</si>
  <si>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</si>
  <si>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</si>
  <si>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</si>
  <si>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</si>
  <si>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</si>
  <si>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</si>
  <si>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</si>
  <si>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</si>
  <si>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</si>
  <si>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</si>
  <si>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</si>
  <si>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</si>
  <si>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</si>
  <si>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</si>
  <si>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</si>
  <si>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</si>
  <si>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</si>
  <si>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1.1.2017.</t>
  </si>
  <si>
    <t>31.12.2017.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</si>
  <si>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</si>
  <si>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</si>
  <si>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</si>
  <si>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</si>
  <si>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</si>
  <si>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</si>
  <si>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</si>
  <si>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as at 31.12.2017.</t>
  </si>
  <si>
    <t>for the period 1.1.2017. to 31.12.2017.</t>
  </si>
  <si>
    <t>The accounting policy in 2017 year did not change.</t>
  </si>
  <si>
    <t>ŽITO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</si>
</sst>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E6" sqref="E6:H8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5" t="s">
        <v>27</v>
      </c>
      <c r="B1" s="175"/>
      <c r="C1" s="17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5" t="s">
        <v>28</v>
      </c>
      <c r="B2" s="145"/>
      <c r="C2" s="145"/>
      <c r="D2" s="146"/>
      <c r="E2" s="17" t="s">
        <v>313</v>
      </c>
      <c r="F2" s="18"/>
      <c r="G2" s="83" t="s">
        <v>291</v>
      </c>
      <c r="H2" s="17" t="s">
        <v>314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.75" customHeight="1" x14ac:dyDescent="0.2">
      <c r="A4" s="147" t="s">
        <v>293</v>
      </c>
      <c r="B4" s="147"/>
      <c r="C4" s="147"/>
      <c r="D4" s="147"/>
      <c r="E4" s="147"/>
      <c r="F4" s="147"/>
      <c r="G4" s="147"/>
      <c r="H4" s="147"/>
      <c r="I4" s="147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5" t="s">
        <v>29</v>
      </c>
      <c r="B6" s="136"/>
      <c r="C6" s="143" t="s">
        <v>5</v>
      </c>
      <c r="D6" s="144"/>
      <c r="E6" s="148"/>
      <c r="F6" s="148"/>
      <c r="G6" s="148"/>
      <c r="H6" s="148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8"/>
      <c r="F7" s="148"/>
      <c r="G7" s="148"/>
      <c r="H7" s="148"/>
      <c r="I7" s="31"/>
      <c r="J7" s="15"/>
      <c r="K7" s="15"/>
      <c r="L7" s="15"/>
    </row>
    <row r="8" spans="1:12" ht="15.75" customHeight="1" x14ac:dyDescent="0.2">
      <c r="A8" s="149" t="s">
        <v>30</v>
      </c>
      <c r="B8" s="150"/>
      <c r="C8" s="143" t="s">
        <v>6</v>
      </c>
      <c r="D8" s="144"/>
      <c r="E8" s="148"/>
      <c r="F8" s="148"/>
      <c r="G8" s="148"/>
      <c r="H8" s="148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0" t="s">
        <v>31</v>
      </c>
      <c r="B10" s="141"/>
      <c r="C10" s="143" t="s">
        <v>7</v>
      </c>
      <c r="D10" s="144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2"/>
      <c r="B11" s="142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5" t="s">
        <v>32</v>
      </c>
      <c r="B12" s="136"/>
      <c r="C12" s="137" t="s">
        <v>8</v>
      </c>
      <c r="D12" s="138"/>
      <c r="E12" s="138"/>
      <c r="F12" s="138"/>
      <c r="G12" s="138"/>
      <c r="H12" s="138"/>
      <c r="I12" s="139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5" t="s">
        <v>33</v>
      </c>
      <c r="B14" s="136"/>
      <c r="C14" s="151">
        <v>48000</v>
      </c>
      <c r="D14" s="152"/>
      <c r="E14" s="23"/>
      <c r="F14" s="137" t="s">
        <v>9</v>
      </c>
      <c r="G14" s="138"/>
      <c r="H14" s="138"/>
      <c r="I14" s="139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5" t="s">
        <v>34</v>
      </c>
      <c r="B16" s="136"/>
      <c r="C16" s="137" t="s">
        <v>10</v>
      </c>
      <c r="D16" s="138"/>
      <c r="E16" s="138"/>
      <c r="F16" s="138"/>
      <c r="G16" s="138"/>
      <c r="H16" s="138"/>
      <c r="I16" s="139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5" t="s">
        <v>35</v>
      </c>
      <c r="B18" s="136"/>
      <c r="C18" s="153" t="s">
        <v>11</v>
      </c>
      <c r="D18" s="154"/>
      <c r="E18" s="154"/>
      <c r="F18" s="154"/>
      <c r="G18" s="154"/>
      <c r="H18" s="154"/>
      <c r="I18" s="155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5" t="s">
        <v>36</v>
      </c>
      <c r="B20" s="136"/>
      <c r="C20" s="153" t="s">
        <v>12</v>
      </c>
      <c r="D20" s="154"/>
      <c r="E20" s="154"/>
      <c r="F20" s="154"/>
      <c r="G20" s="154"/>
      <c r="H20" s="154"/>
      <c r="I20" s="155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5" t="s">
        <v>37</v>
      </c>
      <c r="B22" s="136"/>
      <c r="C22" s="36">
        <v>201</v>
      </c>
      <c r="D22" s="137" t="s">
        <v>9</v>
      </c>
      <c r="E22" s="159"/>
      <c r="F22" s="160"/>
      <c r="G22" s="161"/>
      <c r="H22" s="162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5" t="s">
        <v>38</v>
      </c>
      <c r="B24" s="136"/>
      <c r="C24" s="36">
        <v>6</v>
      </c>
      <c r="D24" s="137" t="s">
        <v>13</v>
      </c>
      <c r="E24" s="159"/>
      <c r="F24" s="159"/>
      <c r="G24" s="160"/>
      <c r="H24" s="30" t="s">
        <v>40</v>
      </c>
      <c r="I24" s="43">
        <v>6306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5" t="s">
        <v>39</v>
      </c>
      <c r="B26" s="136"/>
      <c r="C26" s="40" t="s">
        <v>299</v>
      </c>
      <c r="D26" s="41"/>
      <c r="E26" s="15"/>
      <c r="F26" s="42"/>
      <c r="G26" s="135" t="s">
        <v>42</v>
      </c>
      <c r="H26" s="136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3" t="s">
        <v>43</v>
      </c>
      <c r="B28" s="164"/>
      <c r="C28" s="165"/>
      <c r="D28" s="165"/>
      <c r="E28" s="166" t="s">
        <v>294</v>
      </c>
      <c r="F28" s="167"/>
      <c r="G28" s="167"/>
      <c r="H28" s="180" t="s">
        <v>44</v>
      </c>
      <c r="I28" s="180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6" t="s">
        <v>15</v>
      </c>
      <c r="B30" s="157"/>
      <c r="C30" s="157"/>
      <c r="D30" s="158"/>
      <c r="E30" s="156" t="s">
        <v>19</v>
      </c>
      <c r="F30" s="173"/>
      <c r="G30" s="174"/>
      <c r="H30" s="143" t="s">
        <v>23</v>
      </c>
      <c r="I30" s="181"/>
      <c r="J30" s="15"/>
      <c r="K30" s="15"/>
      <c r="L30" s="15"/>
    </row>
    <row r="31" spans="1:12" x14ac:dyDescent="0.2">
      <c r="A31" s="37"/>
      <c r="B31" s="37"/>
      <c r="C31" s="35"/>
      <c r="D31" s="182"/>
      <c r="E31" s="182"/>
      <c r="F31" s="182"/>
      <c r="G31" s="183"/>
      <c r="H31" s="23"/>
      <c r="I31" s="48"/>
      <c r="J31" s="15"/>
      <c r="K31" s="15"/>
      <c r="L31" s="15"/>
    </row>
    <row r="32" spans="1:12" x14ac:dyDescent="0.2">
      <c r="A32" s="156" t="s">
        <v>325</v>
      </c>
      <c r="B32" s="157"/>
      <c r="C32" s="157"/>
      <c r="D32" s="158"/>
      <c r="E32" s="156" t="s">
        <v>308</v>
      </c>
      <c r="F32" s="157"/>
      <c r="G32" s="157"/>
      <c r="H32" s="143" t="s">
        <v>312</v>
      </c>
      <c r="I32" s="144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6" t="s">
        <v>18</v>
      </c>
      <c r="B34" s="157"/>
      <c r="C34" s="157"/>
      <c r="D34" s="158"/>
      <c r="E34" s="156" t="s">
        <v>22</v>
      </c>
      <c r="F34" s="157"/>
      <c r="G34" s="157"/>
      <c r="H34" s="143" t="s">
        <v>26</v>
      </c>
      <c r="I34" s="144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6" t="s">
        <v>16</v>
      </c>
      <c r="B36" s="157"/>
      <c r="C36" s="157"/>
      <c r="D36" s="158"/>
      <c r="E36" s="156" t="s">
        <v>20</v>
      </c>
      <c r="F36" s="157"/>
      <c r="G36" s="157"/>
      <c r="H36" s="143" t="s">
        <v>24</v>
      </c>
      <c r="I36" s="144"/>
      <c r="J36" s="15"/>
      <c r="K36" s="15"/>
      <c r="L36" s="15"/>
    </row>
    <row r="37" spans="1:12" x14ac:dyDescent="0.2">
      <c r="A37" s="50"/>
      <c r="B37" s="50"/>
      <c r="C37" s="176"/>
      <c r="D37" s="177"/>
      <c r="E37" s="23"/>
      <c r="F37" s="176"/>
      <c r="G37" s="177"/>
      <c r="H37" s="23"/>
      <c r="I37" s="23"/>
      <c r="J37" s="15"/>
      <c r="K37" s="15"/>
      <c r="L37" s="15"/>
    </row>
    <row r="38" spans="1:12" x14ac:dyDescent="0.2">
      <c r="A38" s="156" t="s">
        <v>17</v>
      </c>
      <c r="B38" s="157"/>
      <c r="C38" s="157"/>
      <c r="D38" s="158"/>
      <c r="E38" s="156" t="s">
        <v>21</v>
      </c>
      <c r="F38" s="157"/>
      <c r="G38" s="157"/>
      <c r="H38" s="143" t="s">
        <v>25</v>
      </c>
      <c r="I38" s="144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6" t="s">
        <v>315</v>
      </c>
      <c r="B40" s="173"/>
      <c r="C40" s="173"/>
      <c r="D40" s="174"/>
      <c r="E40" s="156" t="s">
        <v>316</v>
      </c>
      <c r="F40" s="157"/>
      <c r="G40" s="157"/>
      <c r="H40" s="143" t="s">
        <v>317</v>
      </c>
      <c r="I40" s="144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8" t="s">
        <v>45</v>
      </c>
      <c r="B44" s="169"/>
      <c r="C44" s="143"/>
      <c r="D44" s="144"/>
      <c r="E44" s="24"/>
      <c r="F44" s="137"/>
      <c r="G44" s="157"/>
      <c r="H44" s="157"/>
      <c r="I44" s="158"/>
      <c r="J44" s="15"/>
      <c r="K44" s="15"/>
      <c r="L44" s="15"/>
    </row>
    <row r="45" spans="1:12" x14ac:dyDescent="0.2">
      <c r="A45" s="50"/>
      <c r="B45" s="50"/>
      <c r="C45" s="176"/>
      <c r="D45" s="177"/>
      <c r="E45" s="23"/>
      <c r="F45" s="176"/>
      <c r="G45" s="178"/>
      <c r="H45" s="54"/>
      <c r="I45" s="54"/>
      <c r="J45" s="15"/>
      <c r="K45" s="15"/>
      <c r="L45" s="15"/>
    </row>
    <row r="46" spans="1:12" x14ac:dyDescent="0.2">
      <c r="A46" s="168" t="s">
        <v>46</v>
      </c>
      <c r="B46" s="169"/>
      <c r="C46" s="137" t="s">
        <v>318</v>
      </c>
      <c r="D46" s="179"/>
      <c r="E46" s="179"/>
      <c r="F46" s="179"/>
      <c r="G46" s="179"/>
      <c r="H46" s="179"/>
      <c r="I46" s="179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8" t="s">
        <v>47</v>
      </c>
      <c r="B48" s="169"/>
      <c r="C48" s="170" t="s">
        <v>319</v>
      </c>
      <c r="D48" s="171"/>
      <c r="E48" s="172"/>
      <c r="F48" s="24"/>
      <c r="G48" s="30" t="s">
        <v>49</v>
      </c>
      <c r="H48" s="170" t="s">
        <v>305</v>
      </c>
      <c r="I48" s="172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8" t="s">
        <v>50</v>
      </c>
      <c r="B50" s="169"/>
      <c r="C50" s="186" t="s">
        <v>320</v>
      </c>
      <c r="D50" s="171"/>
      <c r="E50" s="171"/>
      <c r="F50" s="171"/>
      <c r="G50" s="171"/>
      <c r="H50" s="171"/>
      <c r="I50" s="172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5" t="s">
        <v>51</v>
      </c>
      <c r="B52" s="136"/>
      <c r="C52" s="170" t="s">
        <v>321</v>
      </c>
      <c r="D52" s="171"/>
      <c r="E52" s="171"/>
      <c r="F52" s="171"/>
      <c r="G52" s="171"/>
      <c r="H52" s="171"/>
      <c r="I52" s="187"/>
      <c r="J52" s="15"/>
      <c r="K52" s="15"/>
      <c r="L52" s="15"/>
    </row>
    <row r="53" spans="1:12" x14ac:dyDescent="0.2">
      <c r="A53" s="56"/>
      <c r="B53" s="56"/>
      <c r="C53" s="190" t="s">
        <v>48</v>
      </c>
      <c r="D53" s="190"/>
      <c r="E53" s="190"/>
      <c r="F53" s="190"/>
      <c r="G53" s="190"/>
      <c r="H53" s="190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8" t="s">
        <v>52</v>
      </c>
      <c r="C55" s="189"/>
      <c r="D55" s="189"/>
      <c r="E55" s="189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295</v>
      </c>
      <c r="C56" s="81"/>
      <c r="D56" s="81"/>
      <c r="E56" s="81"/>
      <c r="F56" s="81"/>
      <c r="G56" s="81"/>
      <c r="H56" s="194"/>
      <c r="I56" s="194"/>
      <c r="J56" s="15"/>
      <c r="K56" s="15"/>
      <c r="L56" s="15"/>
    </row>
    <row r="57" spans="1:12" x14ac:dyDescent="0.2">
      <c r="A57" s="56"/>
      <c r="B57" s="80" t="s">
        <v>301</v>
      </c>
      <c r="C57" s="81"/>
      <c r="D57" s="81"/>
      <c r="E57" s="81"/>
      <c r="F57" s="81"/>
      <c r="G57" s="81"/>
      <c r="H57" s="194"/>
      <c r="I57" s="194"/>
      <c r="J57" s="15"/>
      <c r="K57" s="15"/>
      <c r="L57" s="15"/>
    </row>
    <row r="58" spans="1:12" x14ac:dyDescent="0.2">
      <c r="A58" s="56"/>
      <c r="B58" s="103" t="s">
        <v>300</v>
      </c>
      <c r="C58" s="104"/>
      <c r="D58" s="104"/>
      <c r="E58" s="104"/>
      <c r="F58" s="81"/>
      <c r="G58" s="81"/>
      <c r="H58" s="194"/>
      <c r="I58" s="194"/>
      <c r="J58" s="15"/>
      <c r="K58" s="15"/>
      <c r="L58" s="15"/>
    </row>
    <row r="59" spans="1:12" x14ac:dyDescent="0.2">
      <c r="A59" s="56"/>
      <c r="B59" s="80" t="s">
        <v>292</v>
      </c>
      <c r="C59" s="81"/>
      <c r="D59" s="81"/>
      <c r="E59" s="81"/>
      <c r="F59" s="81"/>
      <c r="G59" s="81"/>
      <c r="H59" s="194"/>
      <c r="I59" s="194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4"/>
      <c r="I60" s="194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4"/>
      <c r="I61" s="194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1" t="s">
        <v>53</v>
      </c>
      <c r="H64" s="192"/>
      <c r="I64" s="193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4"/>
      <c r="H65" s="185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M45" sqref="M45:M4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3" max="13" width="12.28515625" bestFit="1" customWidth="1"/>
  </cols>
  <sheetData>
    <row r="1" spans="1:11" ht="12.75" customHeigh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2.75" customHeight="1" x14ac:dyDescent="0.2">
      <c r="A2" s="227" t="s">
        <v>322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33" customHeight="1" thickBot="1" x14ac:dyDescent="0.25">
      <c r="A5" s="231" t="s">
        <v>55</v>
      </c>
      <c r="B5" s="232"/>
      <c r="C5" s="232"/>
      <c r="D5" s="232"/>
      <c r="E5" s="232"/>
      <c r="F5" s="232"/>
      <c r="G5" s="232"/>
      <c r="H5" s="233"/>
      <c r="I5" s="63" t="s">
        <v>56</v>
      </c>
      <c r="J5" s="133" t="s">
        <v>57</v>
      </c>
      <c r="K5" s="120" t="s">
        <v>58</v>
      </c>
    </row>
    <row r="6" spans="1:11" x14ac:dyDescent="0.2">
      <c r="A6" s="234">
        <v>1</v>
      </c>
      <c r="B6" s="234"/>
      <c r="C6" s="234"/>
      <c r="D6" s="234"/>
      <c r="E6" s="234"/>
      <c r="F6" s="234"/>
      <c r="G6" s="234"/>
      <c r="H6" s="234"/>
      <c r="I6" s="64">
        <v>2</v>
      </c>
      <c r="J6" s="119">
        <v>3</v>
      </c>
      <c r="K6" s="119">
        <v>4</v>
      </c>
    </row>
    <row r="7" spans="1:11" ht="11.25" customHeight="1" x14ac:dyDescent="0.2">
      <c r="A7" s="235" t="s">
        <v>60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25"/>
      <c r="I8" s="6">
        <v>1</v>
      </c>
      <c r="J8" s="8">
        <v>0</v>
      </c>
      <c r="K8" s="8">
        <v>0</v>
      </c>
    </row>
    <row r="9" spans="1:11" ht="12.75" customHeight="1" x14ac:dyDescent="0.2">
      <c r="A9" s="198" t="s">
        <v>61</v>
      </c>
      <c r="B9" s="199"/>
      <c r="C9" s="199"/>
      <c r="D9" s="199"/>
      <c r="E9" s="199"/>
      <c r="F9" s="199"/>
      <c r="G9" s="199"/>
      <c r="H9" s="200"/>
      <c r="I9" s="4">
        <v>2</v>
      </c>
      <c r="J9" s="9">
        <f>J10+J17+J27+J36+J40</f>
        <v>2801246793.6858411</v>
      </c>
      <c r="K9" s="9">
        <f>K10+K17+K27+K36+K40</f>
        <v>2766624657.476409</v>
      </c>
    </row>
    <row r="10" spans="1:11" ht="12.75" customHeight="1" x14ac:dyDescent="0.2">
      <c r="A10" s="195" t="s">
        <v>62</v>
      </c>
      <c r="B10" s="196"/>
      <c r="C10" s="196"/>
      <c r="D10" s="196"/>
      <c r="E10" s="196"/>
      <c r="F10" s="196"/>
      <c r="G10" s="196"/>
      <c r="H10" s="197"/>
      <c r="I10" s="4">
        <v>3</v>
      </c>
      <c r="J10" s="9">
        <f>SUM(J11:J16)</f>
        <v>294005934.43421036</v>
      </c>
      <c r="K10" s="9">
        <f>SUM(K11:K16)</f>
        <v>267637476.05469856</v>
      </c>
    </row>
    <row r="11" spans="1:11" ht="12.75" customHeight="1" x14ac:dyDescent="0.2">
      <c r="A11" s="195" t="s">
        <v>63</v>
      </c>
      <c r="B11" s="196"/>
      <c r="C11" s="196"/>
      <c r="D11" s="196"/>
      <c r="E11" s="196"/>
      <c r="F11" s="196"/>
      <c r="G11" s="196"/>
      <c r="H11" s="197"/>
      <c r="I11" s="4">
        <v>4</v>
      </c>
      <c r="J11" s="10">
        <v>8607298</v>
      </c>
      <c r="K11" s="10">
        <v>9019908</v>
      </c>
    </row>
    <row r="12" spans="1:11" ht="12.75" customHeight="1" x14ac:dyDescent="0.2">
      <c r="A12" s="195" t="s">
        <v>64</v>
      </c>
      <c r="B12" s="196"/>
      <c r="C12" s="196"/>
      <c r="D12" s="196"/>
      <c r="E12" s="196"/>
      <c r="F12" s="196"/>
      <c r="G12" s="196"/>
      <c r="H12" s="197"/>
      <c r="I12" s="4">
        <v>5</v>
      </c>
      <c r="J12" s="10">
        <v>235073635.77931035</v>
      </c>
      <c r="K12" s="10">
        <v>200530011.22823456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">
        <v>26024445.654899999</v>
      </c>
      <c r="K13" s="10">
        <v>27402445.826464001</v>
      </c>
    </row>
    <row r="14" spans="1:11" ht="12.75" customHeight="1" x14ac:dyDescent="0.2">
      <c r="A14" s="195" t="s">
        <v>65</v>
      </c>
      <c r="B14" s="196"/>
      <c r="C14" s="196"/>
      <c r="D14" s="196"/>
      <c r="E14" s="196"/>
      <c r="F14" s="196"/>
      <c r="G14" s="196"/>
      <c r="H14" s="197"/>
      <c r="I14" s="4">
        <v>7</v>
      </c>
      <c r="J14" s="10">
        <v>1024539</v>
      </c>
      <c r="K14" s="10">
        <v>1322095</v>
      </c>
    </row>
    <row r="15" spans="1:11" ht="12.75" customHeight="1" x14ac:dyDescent="0.2">
      <c r="A15" s="195" t="s">
        <v>66</v>
      </c>
      <c r="B15" s="196"/>
      <c r="C15" s="196"/>
      <c r="D15" s="196"/>
      <c r="E15" s="196"/>
      <c r="F15" s="196"/>
      <c r="G15" s="196"/>
      <c r="H15" s="197"/>
      <c r="I15" s="4">
        <v>8</v>
      </c>
      <c r="J15" s="10">
        <v>23276016</v>
      </c>
      <c r="K15" s="10">
        <v>29363016</v>
      </c>
    </row>
    <row r="16" spans="1:11" ht="12.75" customHeight="1" x14ac:dyDescent="0.2">
      <c r="A16" s="195" t="s">
        <v>67</v>
      </c>
      <c r="B16" s="196"/>
      <c r="C16" s="196"/>
      <c r="D16" s="196"/>
      <c r="E16" s="196"/>
      <c r="F16" s="196"/>
      <c r="G16" s="196"/>
      <c r="H16" s="197"/>
      <c r="I16" s="4">
        <v>9</v>
      </c>
      <c r="J16" s="10">
        <v>0</v>
      </c>
      <c r="K16" s="10">
        <v>0</v>
      </c>
    </row>
    <row r="17" spans="1:11" ht="12.75" customHeight="1" x14ac:dyDescent="0.2">
      <c r="A17" s="195" t="s">
        <v>68</v>
      </c>
      <c r="B17" s="196"/>
      <c r="C17" s="196"/>
      <c r="D17" s="196"/>
      <c r="E17" s="196"/>
      <c r="F17" s="196"/>
      <c r="G17" s="196"/>
      <c r="H17" s="197"/>
      <c r="I17" s="4">
        <v>10</v>
      </c>
      <c r="J17" s="9">
        <f>SUM(J18:J26)</f>
        <v>2304443634.0989037</v>
      </c>
      <c r="K17" s="9">
        <f>SUM(K18:K26)</f>
        <v>2317991819.1676402</v>
      </c>
    </row>
    <row r="18" spans="1:11" x14ac:dyDescent="0.2">
      <c r="A18" s="195" t="s">
        <v>69</v>
      </c>
      <c r="B18" s="196"/>
      <c r="C18" s="196"/>
      <c r="D18" s="196"/>
      <c r="E18" s="196"/>
      <c r="F18" s="196"/>
      <c r="G18" s="196"/>
      <c r="H18" s="197"/>
      <c r="I18" s="4">
        <v>11</v>
      </c>
      <c r="J18" s="10">
        <v>327688309.51767969</v>
      </c>
      <c r="K18" s="10">
        <v>329664695.25435472</v>
      </c>
    </row>
    <row r="19" spans="1:11" ht="12.75" customHeight="1" x14ac:dyDescent="0.2">
      <c r="A19" s="195" t="s">
        <v>70</v>
      </c>
      <c r="B19" s="196"/>
      <c r="C19" s="196"/>
      <c r="D19" s="196"/>
      <c r="E19" s="196"/>
      <c r="F19" s="196"/>
      <c r="G19" s="196"/>
      <c r="H19" s="197"/>
      <c r="I19" s="4">
        <v>12</v>
      </c>
      <c r="J19" s="10">
        <v>837745811.14031303</v>
      </c>
      <c r="K19" s="10">
        <v>967186872.9484024</v>
      </c>
    </row>
    <row r="20" spans="1:11" ht="12.75" customHeight="1" x14ac:dyDescent="0.2">
      <c r="A20" s="195" t="s">
        <v>71</v>
      </c>
      <c r="B20" s="196"/>
      <c r="C20" s="196"/>
      <c r="D20" s="196"/>
      <c r="E20" s="196"/>
      <c r="F20" s="196"/>
      <c r="G20" s="196"/>
      <c r="H20" s="197"/>
      <c r="I20" s="4">
        <v>13</v>
      </c>
      <c r="J20" s="10">
        <v>520020891.68793064</v>
      </c>
      <c r="K20" s="10">
        <v>853659053.89884186</v>
      </c>
    </row>
    <row r="21" spans="1:11" ht="12.75" customHeight="1" x14ac:dyDescent="0.2">
      <c r="A21" s="195" t="s">
        <v>72</v>
      </c>
      <c r="B21" s="196"/>
      <c r="C21" s="196"/>
      <c r="D21" s="196"/>
      <c r="E21" s="196"/>
      <c r="F21" s="196"/>
      <c r="G21" s="196"/>
      <c r="H21" s="197"/>
      <c r="I21" s="4">
        <v>14</v>
      </c>
      <c r="J21" s="10">
        <v>37358418</v>
      </c>
      <c r="K21" s="10">
        <v>41019125</v>
      </c>
    </row>
    <row r="22" spans="1:11" ht="12.75" customHeight="1" x14ac:dyDescent="0.2">
      <c r="A22" s="195" t="s">
        <v>73</v>
      </c>
      <c r="B22" s="196"/>
      <c r="C22" s="196"/>
      <c r="D22" s="196"/>
      <c r="E22" s="196"/>
      <c r="F22" s="196"/>
      <c r="G22" s="196"/>
      <c r="H22" s="197"/>
      <c r="I22" s="4">
        <v>15</v>
      </c>
      <c r="J22" s="10">
        <v>0</v>
      </c>
      <c r="K22" s="10">
        <v>0</v>
      </c>
    </row>
    <row r="23" spans="1:11" ht="12.75" customHeight="1" x14ac:dyDescent="0.2">
      <c r="A23" s="195" t="s">
        <v>74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">
        <v>32715901.757640198</v>
      </c>
      <c r="K23" s="10">
        <v>8465069.1871329602</v>
      </c>
    </row>
    <row r="24" spans="1:11" ht="12.75" customHeight="1" x14ac:dyDescent="0.2">
      <c r="A24" s="195" t="s">
        <v>75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">
        <v>546417897.99372637</v>
      </c>
      <c r="K24" s="10">
        <v>115525188.01949568</v>
      </c>
    </row>
    <row r="25" spans="1:11" ht="12.75" customHeight="1" x14ac:dyDescent="0.2">
      <c r="A25" s="195" t="s">
        <v>76</v>
      </c>
      <c r="B25" s="196"/>
      <c r="C25" s="196"/>
      <c r="D25" s="196"/>
      <c r="E25" s="196"/>
      <c r="F25" s="196"/>
      <c r="G25" s="196"/>
      <c r="H25" s="197"/>
      <c r="I25" s="4">
        <v>18</v>
      </c>
      <c r="J25" s="10">
        <v>2496404.0016135699</v>
      </c>
      <c r="K25" s="10">
        <v>2471814.8594132802</v>
      </c>
    </row>
    <row r="26" spans="1:11" ht="12.75" customHeight="1" x14ac:dyDescent="0.2">
      <c r="A26" s="195" t="s">
        <v>77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">
        <v>0</v>
      </c>
      <c r="K26" s="10">
        <v>0</v>
      </c>
    </row>
    <row r="27" spans="1:11" ht="12.75" customHeight="1" x14ac:dyDescent="0.2">
      <c r="A27" s="195" t="s">
        <v>78</v>
      </c>
      <c r="B27" s="196"/>
      <c r="C27" s="196"/>
      <c r="D27" s="196"/>
      <c r="E27" s="196"/>
      <c r="F27" s="196"/>
      <c r="G27" s="196"/>
      <c r="H27" s="197"/>
      <c r="I27" s="4">
        <v>20</v>
      </c>
      <c r="J27" s="9">
        <f>SUM(J28:J35)</f>
        <v>17027871.222235028</v>
      </c>
      <c r="K27" s="9">
        <f>SUM(K28:K35)</f>
        <v>9745487.1776265763</v>
      </c>
    </row>
    <row r="28" spans="1:11" ht="12.75" customHeight="1" x14ac:dyDescent="0.2">
      <c r="A28" s="195" t="s">
        <v>79</v>
      </c>
      <c r="B28" s="196"/>
      <c r="C28" s="196"/>
      <c r="D28" s="196"/>
      <c r="E28" s="196"/>
      <c r="F28" s="196"/>
      <c r="G28" s="196"/>
      <c r="H28" s="197"/>
      <c r="I28" s="4">
        <v>21</v>
      </c>
      <c r="J28" s="10">
        <v>0</v>
      </c>
      <c r="K28" s="10">
        <v>0.10382145643234253</v>
      </c>
    </row>
    <row r="29" spans="1:11" ht="12.75" customHeight="1" x14ac:dyDescent="0.2">
      <c r="A29" s="195" t="s">
        <v>80</v>
      </c>
      <c r="B29" s="196"/>
      <c r="C29" s="196"/>
      <c r="D29" s="196"/>
      <c r="E29" s="196"/>
      <c r="F29" s="196"/>
      <c r="G29" s="196"/>
      <c r="H29" s="197"/>
      <c r="I29" s="4">
        <v>22</v>
      </c>
      <c r="J29" s="10">
        <v>0</v>
      </c>
      <c r="K29" s="10">
        <v>0</v>
      </c>
    </row>
    <row r="30" spans="1:11" ht="12.75" customHeight="1" x14ac:dyDescent="0.2">
      <c r="A30" s="195" t="s">
        <v>81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">
        <f>1225020</f>
        <v>1225020</v>
      </c>
      <c r="K30" s="10">
        <v>1225020</v>
      </c>
    </row>
    <row r="31" spans="1:11" ht="12.75" customHeight="1" x14ac:dyDescent="0.2">
      <c r="A31" s="195" t="s">
        <v>82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">
        <v>0</v>
      </c>
      <c r="K31" s="10">
        <v>0</v>
      </c>
    </row>
    <row r="32" spans="1:11" ht="12.75" customHeight="1" x14ac:dyDescent="0.2">
      <c r="A32" s="195" t="s">
        <v>83</v>
      </c>
      <c r="B32" s="196"/>
      <c r="C32" s="196"/>
      <c r="D32" s="196"/>
      <c r="E32" s="196"/>
      <c r="F32" s="196"/>
      <c r="G32" s="196"/>
      <c r="H32" s="197"/>
      <c r="I32" s="4">
        <v>25</v>
      </c>
      <c r="J32" s="10">
        <v>12117272.637587998</v>
      </c>
      <c r="K32" s="10">
        <v>4802987.3172193598</v>
      </c>
    </row>
    <row r="33" spans="1:11" ht="12.75" customHeight="1" x14ac:dyDescent="0.2">
      <c r="A33" s="195" t="s">
        <v>84</v>
      </c>
      <c r="B33" s="196"/>
      <c r="C33" s="196"/>
      <c r="D33" s="196"/>
      <c r="E33" s="196"/>
      <c r="F33" s="196"/>
      <c r="G33" s="196"/>
      <c r="H33" s="197"/>
      <c r="I33" s="4">
        <v>26</v>
      </c>
      <c r="J33" s="10">
        <v>3685578.5846470287</v>
      </c>
      <c r="K33" s="10">
        <v>3717479.75658576</v>
      </c>
    </row>
    <row r="34" spans="1:11" ht="12.75" customHeight="1" x14ac:dyDescent="0.2">
      <c r="A34" s="195" t="s">
        <v>85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">
        <v>0</v>
      </c>
      <c r="K34" s="10">
        <v>0</v>
      </c>
    </row>
    <row r="35" spans="1:11" ht="12.75" customHeight="1" x14ac:dyDescent="0.2">
      <c r="A35" s="195" t="s">
        <v>86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">
        <v>0</v>
      </c>
      <c r="K35" s="10">
        <v>0</v>
      </c>
    </row>
    <row r="36" spans="1:11" ht="12.75" customHeight="1" x14ac:dyDescent="0.2">
      <c r="A36" s="195" t="s">
        <v>87</v>
      </c>
      <c r="B36" s="196"/>
      <c r="C36" s="196"/>
      <c r="D36" s="196"/>
      <c r="E36" s="196"/>
      <c r="F36" s="196"/>
      <c r="G36" s="196"/>
      <c r="H36" s="197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5" t="s">
        <v>88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">
        <v>0</v>
      </c>
      <c r="K37" s="10">
        <v>0</v>
      </c>
    </row>
    <row r="38" spans="1:11" ht="12.75" customHeight="1" x14ac:dyDescent="0.2">
      <c r="A38" s="195" t="s">
        <v>89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">
        <v>0</v>
      </c>
      <c r="K38" s="10">
        <v>0</v>
      </c>
    </row>
    <row r="39" spans="1:11" ht="12.75" customHeight="1" x14ac:dyDescent="0.2">
      <c r="A39" s="195" t="s">
        <v>90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">
        <v>0</v>
      </c>
      <c r="K39" s="10">
        <v>0</v>
      </c>
    </row>
    <row r="40" spans="1:11" ht="12.75" customHeight="1" x14ac:dyDescent="0.2">
      <c r="A40" s="195" t="s">
        <v>91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">
        <v>185769353.93049198</v>
      </c>
      <c r="K40" s="10">
        <v>171249875.07644352</v>
      </c>
    </row>
    <row r="41" spans="1:11" ht="12.75" customHeight="1" x14ac:dyDescent="0.2">
      <c r="A41" s="198" t="s">
        <v>92</v>
      </c>
      <c r="B41" s="199"/>
      <c r="C41" s="199"/>
      <c r="D41" s="199"/>
      <c r="E41" s="199"/>
      <c r="F41" s="199"/>
      <c r="G41" s="199"/>
      <c r="H41" s="200"/>
      <c r="I41" s="4">
        <v>34</v>
      </c>
      <c r="J41" s="9">
        <f>J42+J50+J57+J65</f>
        <v>2468920106.2879086</v>
      </c>
      <c r="K41" s="9">
        <f>K42+K50+K57+K65</f>
        <v>2329262123.4259219</v>
      </c>
    </row>
    <row r="42" spans="1:11" ht="12.75" customHeight="1" x14ac:dyDescent="0.2">
      <c r="A42" s="195" t="s">
        <v>93</v>
      </c>
      <c r="B42" s="196"/>
      <c r="C42" s="196"/>
      <c r="D42" s="196"/>
      <c r="E42" s="196"/>
      <c r="F42" s="196"/>
      <c r="G42" s="196"/>
      <c r="H42" s="197"/>
      <c r="I42" s="4">
        <v>35</v>
      </c>
      <c r="J42" s="9">
        <f>SUM(J43:J49)</f>
        <v>958060248.3124162</v>
      </c>
      <c r="K42" s="9">
        <f>SUM(K43:K49)</f>
        <v>983965556.41505039</v>
      </c>
    </row>
    <row r="43" spans="1:11" ht="12.75" customHeight="1" x14ac:dyDescent="0.2">
      <c r="A43" s="195" t="s">
        <v>94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">
        <v>268233123.54219913</v>
      </c>
      <c r="K43" s="10">
        <v>276761588.11881971</v>
      </c>
    </row>
    <row r="44" spans="1:11" ht="12.75" customHeight="1" x14ac:dyDescent="0.2">
      <c r="A44" s="195" t="s">
        <v>95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">
        <v>53116103.092141338</v>
      </c>
      <c r="K44" s="10">
        <v>55091356.577543199</v>
      </c>
    </row>
    <row r="45" spans="1:11" ht="12.75" customHeight="1" x14ac:dyDescent="0.2">
      <c r="A45" s="195" t="s">
        <v>96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">
        <v>326286497</v>
      </c>
      <c r="K45" s="10">
        <v>347080487.33703214</v>
      </c>
    </row>
    <row r="46" spans="1:11" ht="12.75" customHeight="1" x14ac:dyDescent="0.2">
      <c r="A46" s="195" t="s">
        <v>97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">
        <v>125958965</v>
      </c>
      <c r="K46" s="10">
        <v>126871393.46920529</v>
      </c>
    </row>
    <row r="47" spans="1:11" ht="12.75" customHeight="1" x14ac:dyDescent="0.2">
      <c r="A47" s="195" t="s">
        <v>98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">
        <v>0</v>
      </c>
      <c r="K47" s="10">
        <v>0</v>
      </c>
    </row>
    <row r="48" spans="1:11" ht="12.75" customHeight="1" x14ac:dyDescent="0.2">
      <c r="A48" s="195" t="s">
        <v>99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">
        <v>184465559.67807564</v>
      </c>
      <c r="K48" s="10">
        <v>178160730.91245008</v>
      </c>
    </row>
    <row r="49" spans="1:11" ht="12.75" customHeight="1" x14ac:dyDescent="0.2">
      <c r="A49" s="195" t="s">
        <v>100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">
        <v>0</v>
      </c>
      <c r="K49" s="10">
        <v>0</v>
      </c>
    </row>
    <row r="50" spans="1:11" ht="12.75" customHeight="1" x14ac:dyDescent="0.2">
      <c r="A50" s="195" t="s">
        <v>101</v>
      </c>
      <c r="B50" s="196"/>
      <c r="C50" s="196"/>
      <c r="D50" s="196"/>
      <c r="E50" s="196"/>
      <c r="F50" s="196"/>
      <c r="G50" s="196"/>
      <c r="H50" s="197"/>
      <c r="I50" s="4">
        <v>43</v>
      </c>
      <c r="J50" s="9">
        <f>SUM(J51:J56)</f>
        <v>1168333713.1686146</v>
      </c>
      <c r="K50" s="9">
        <f>SUM(K51:K56)</f>
        <v>981530441.89557827</v>
      </c>
    </row>
    <row r="51" spans="1:11" ht="12.75" customHeight="1" x14ac:dyDescent="0.2">
      <c r="A51" s="195" t="s">
        <v>102</v>
      </c>
      <c r="B51" s="196"/>
      <c r="C51" s="196"/>
      <c r="D51" s="196"/>
      <c r="E51" s="196"/>
      <c r="F51" s="196"/>
      <c r="G51" s="196"/>
      <c r="H51" s="197"/>
      <c r="I51" s="4">
        <v>44</v>
      </c>
      <c r="J51" s="10">
        <v>0.18712759763002396</v>
      </c>
      <c r="K51" s="10">
        <v>-0.42414817214012146</v>
      </c>
    </row>
    <row r="52" spans="1:11" ht="12.75" customHeight="1" x14ac:dyDescent="0.2">
      <c r="A52" s="195" t="s">
        <v>103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">
        <v>1105413904.2868958</v>
      </c>
      <c r="K52" s="10">
        <v>945334233.17171764</v>
      </c>
    </row>
    <row r="53" spans="1:11" ht="12.75" customHeight="1" x14ac:dyDescent="0.2">
      <c r="A53" s="195" t="s">
        <v>104</v>
      </c>
      <c r="B53" s="196"/>
      <c r="C53" s="196"/>
      <c r="D53" s="196"/>
      <c r="E53" s="196"/>
      <c r="F53" s="196"/>
      <c r="G53" s="196"/>
      <c r="H53" s="197"/>
      <c r="I53" s="4">
        <v>46</v>
      </c>
      <c r="J53" s="10">
        <v>0</v>
      </c>
      <c r="K53" s="10">
        <v>0</v>
      </c>
    </row>
    <row r="54" spans="1:11" ht="12.75" customHeight="1" x14ac:dyDescent="0.2">
      <c r="A54" s="195" t="s">
        <v>105</v>
      </c>
      <c r="B54" s="196"/>
      <c r="C54" s="196"/>
      <c r="D54" s="196"/>
      <c r="E54" s="196"/>
      <c r="F54" s="196"/>
      <c r="G54" s="196"/>
      <c r="H54" s="197"/>
      <c r="I54" s="4">
        <v>47</v>
      </c>
      <c r="J54" s="10">
        <v>1347419.13419327</v>
      </c>
      <c r="K54" s="10">
        <v>1287151.1674879999</v>
      </c>
    </row>
    <row r="55" spans="1:11" ht="12.75" customHeight="1" x14ac:dyDescent="0.2">
      <c r="A55" s="195" t="s">
        <v>106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">
        <v>34604367.103921816</v>
      </c>
      <c r="K55" s="10">
        <v>23067223.42686544</v>
      </c>
    </row>
    <row r="56" spans="1:11" ht="12.75" customHeight="1" x14ac:dyDescent="0.2">
      <c r="A56" s="195" t="s">
        <v>107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">
        <v>26968022.456476122</v>
      </c>
      <c r="K56" s="10">
        <v>11841834.55365536</v>
      </c>
    </row>
    <row r="57" spans="1:11" ht="12.75" customHeight="1" x14ac:dyDescent="0.2">
      <c r="A57" s="195" t="s">
        <v>108</v>
      </c>
      <c r="B57" s="196"/>
      <c r="C57" s="196"/>
      <c r="D57" s="196"/>
      <c r="E57" s="196"/>
      <c r="F57" s="196"/>
      <c r="G57" s="196"/>
      <c r="H57" s="197"/>
      <c r="I57" s="4">
        <v>50</v>
      </c>
      <c r="J57" s="9">
        <f>SUM(J58:J64)</f>
        <v>4915282.0133520067</v>
      </c>
      <c r="K57" s="9">
        <f>SUM(K58:K64)</f>
        <v>1684008.3402995216</v>
      </c>
    </row>
    <row r="58" spans="1:11" ht="12.75" customHeight="1" x14ac:dyDescent="0.2">
      <c r="A58" s="195" t="s">
        <v>109</v>
      </c>
      <c r="B58" s="196"/>
      <c r="C58" s="196"/>
      <c r="D58" s="196"/>
      <c r="E58" s="196"/>
      <c r="F58" s="196"/>
      <c r="G58" s="196"/>
      <c r="H58" s="197"/>
      <c r="I58" s="4">
        <v>51</v>
      </c>
      <c r="J58" s="10">
        <v>0</v>
      </c>
      <c r="K58" s="10">
        <v>0</v>
      </c>
    </row>
    <row r="59" spans="1:11" ht="12.75" customHeight="1" x14ac:dyDescent="0.2">
      <c r="A59" s="195" t="s">
        <v>110</v>
      </c>
      <c r="B59" s="196"/>
      <c r="C59" s="196"/>
      <c r="D59" s="196"/>
      <c r="E59" s="196"/>
      <c r="F59" s="196"/>
      <c r="G59" s="196"/>
      <c r="H59" s="197"/>
      <c r="I59" s="4">
        <v>52</v>
      </c>
      <c r="J59" s="10">
        <v>0</v>
      </c>
      <c r="K59" s="10">
        <v>4.6451521679431229E-2</v>
      </c>
    </row>
    <row r="60" spans="1:11" ht="12.75" customHeight="1" x14ac:dyDescent="0.2">
      <c r="A60" s="195" t="s">
        <v>111</v>
      </c>
      <c r="B60" s="196"/>
      <c r="C60" s="196"/>
      <c r="D60" s="196"/>
      <c r="E60" s="196"/>
      <c r="F60" s="196"/>
      <c r="G60" s="196"/>
      <c r="H60" s="197"/>
      <c r="I60" s="4">
        <v>53</v>
      </c>
      <c r="J60" s="10">
        <v>0</v>
      </c>
      <c r="K60" s="10">
        <v>0</v>
      </c>
    </row>
    <row r="61" spans="1:11" ht="12.75" customHeight="1" x14ac:dyDescent="0.2">
      <c r="A61" s="195" t="s">
        <v>82</v>
      </c>
      <c r="B61" s="196"/>
      <c r="C61" s="196"/>
      <c r="D61" s="196"/>
      <c r="E61" s="196"/>
      <c r="F61" s="196"/>
      <c r="G61" s="196"/>
      <c r="H61" s="197"/>
      <c r="I61" s="4">
        <v>54</v>
      </c>
      <c r="J61" s="10">
        <v>0</v>
      </c>
      <c r="K61" s="10">
        <v>0</v>
      </c>
    </row>
    <row r="62" spans="1:11" ht="12.75" customHeight="1" x14ac:dyDescent="0.2">
      <c r="A62" s="195" t="s">
        <v>83</v>
      </c>
      <c r="B62" s="196"/>
      <c r="C62" s="196"/>
      <c r="D62" s="196"/>
      <c r="E62" s="196"/>
      <c r="F62" s="196"/>
      <c r="G62" s="196"/>
      <c r="H62" s="197"/>
      <c r="I62" s="4">
        <v>55</v>
      </c>
      <c r="J62" s="10">
        <v>306000</v>
      </c>
      <c r="K62" s="10">
        <v>210000</v>
      </c>
    </row>
    <row r="63" spans="1:11" ht="12.75" customHeight="1" x14ac:dyDescent="0.2">
      <c r="A63" s="195" t="s">
        <v>112</v>
      </c>
      <c r="B63" s="196"/>
      <c r="C63" s="196"/>
      <c r="D63" s="196"/>
      <c r="E63" s="196"/>
      <c r="F63" s="196"/>
      <c r="G63" s="196"/>
      <c r="H63" s="197"/>
      <c r="I63" s="4">
        <v>56</v>
      </c>
      <c r="J63" s="10">
        <v>2573825.0133520067</v>
      </c>
      <c r="K63" s="10">
        <v>962511.293848</v>
      </c>
    </row>
    <row r="64" spans="1:11" ht="12.75" customHeight="1" x14ac:dyDescent="0.2">
      <c r="A64" s="195" t="s">
        <v>113</v>
      </c>
      <c r="B64" s="196"/>
      <c r="C64" s="196"/>
      <c r="D64" s="196"/>
      <c r="E64" s="196"/>
      <c r="F64" s="196"/>
      <c r="G64" s="196"/>
      <c r="H64" s="197"/>
      <c r="I64" s="4">
        <v>57</v>
      </c>
      <c r="J64" s="10">
        <v>2035457</v>
      </c>
      <c r="K64" s="10">
        <v>511497</v>
      </c>
    </row>
    <row r="65" spans="1:11" ht="12.75" customHeight="1" x14ac:dyDescent="0.2">
      <c r="A65" s="195" t="s">
        <v>114</v>
      </c>
      <c r="B65" s="196"/>
      <c r="C65" s="196"/>
      <c r="D65" s="196"/>
      <c r="E65" s="196"/>
      <c r="F65" s="196"/>
      <c r="G65" s="196"/>
      <c r="H65" s="197"/>
      <c r="I65" s="4">
        <v>58</v>
      </c>
      <c r="J65" s="10">
        <v>337610862.79352552</v>
      </c>
      <c r="K65" s="10">
        <v>362082116.77499378</v>
      </c>
    </row>
    <row r="66" spans="1:11" ht="12.75" customHeight="1" x14ac:dyDescent="0.2">
      <c r="A66" s="198" t="s">
        <v>115</v>
      </c>
      <c r="B66" s="199"/>
      <c r="C66" s="199"/>
      <c r="D66" s="199"/>
      <c r="E66" s="199"/>
      <c r="F66" s="199"/>
      <c r="G66" s="199"/>
      <c r="H66" s="200"/>
      <c r="I66" s="4">
        <v>59</v>
      </c>
      <c r="J66" s="10">
        <v>15560644</v>
      </c>
      <c r="K66" s="10">
        <v>10453349.236754879</v>
      </c>
    </row>
    <row r="67" spans="1:11" ht="12.75" customHeight="1" x14ac:dyDescent="0.2">
      <c r="A67" s="198" t="s">
        <v>116</v>
      </c>
      <c r="B67" s="199"/>
      <c r="C67" s="199"/>
      <c r="D67" s="199"/>
      <c r="E67" s="199"/>
      <c r="F67" s="199"/>
      <c r="G67" s="199"/>
      <c r="H67" s="200"/>
      <c r="I67" s="4">
        <v>60</v>
      </c>
      <c r="J67" s="9">
        <f>J8+J9+J41+J66</f>
        <v>5285727543.9737492</v>
      </c>
      <c r="K67" s="9">
        <f>K8+K9+K41+K66</f>
        <v>5106340130.1390848</v>
      </c>
    </row>
    <row r="68" spans="1:11" ht="12.75" customHeight="1" x14ac:dyDescent="0.2">
      <c r="A68" s="220" t="s">
        <v>117</v>
      </c>
      <c r="B68" s="221"/>
      <c r="C68" s="221"/>
      <c r="D68" s="221"/>
      <c r="E68" s="221"/>
      <c r="F68" s="221"/>
      <c r="G68" s="221"/>
      <c r="H68" s="222"/>
      <c r="I68" s="7">
        <v>61</v>
      </c>
      <c r="J68" s="11">
        <v>2026863879.387373</v>
      </c>
      <c r="K68" s="11">
        <v>1729002836.4971843</v>
      </c>
    </row>
    <row r="69" spans="1:11" ht="12.75" customHeight="1" x14ac:dyDescent="0.2">
      <c r="A69" s="206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25"/>
      <c r="I70" s="6">
        <v>62</v>
      </c>
      <c r="J70" s="13">
        <f>J71+J72+J73+J79+J80+J83+J86</f>
        <v>2926394387.592011</v>
      </c>
      <c r="K70" s="13">
        <f>K71+K72+K73+K79+K80+K83+K86</f>
        <v>2932939687.3496289</v>
      </c>
    </row>
    <row r="71" spans="1:11" ht="12.75" customHeight="1" x14ac:dyDescent="0.2">
      <c r="A71" s="195" t="s">
        <v>120</v>
      </c>
      <c r="B71" s="196"/>
      <c r="C71" s="196"/>
      <c r="D71" s="196"/>
      <c r="E71" s="196"/>
      <c r="F71" s="196"/>
      <c r="G71" s="196"/>
      <c r="H71" s="197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5" t="s">
        <v>121</v>
      </c>
      <c r="B72" s="196"/>
      <c r="C72" s="196"/>
      <c r="D72" s="196"/>
      <c r="E72" s="196"/>
      <c r="F72" s="196"/>
      <c r="G72" s="196"/>
      <c r="H72" s="197"/>
      <c r="I72" s="4">
        <v>64</v>
      </c>
      <c r="J72" s="91">
        <v>187400085</v>
      </c>
      <c r="K72" s="91">
        <v>184048880</v>
      </c>
    </row>
    <row r="73" spans="1:11" ht="12.75" customHeight="1" x14ac:dyDescent="0.2">
      <c r="A73" s="195" t="s">
        <v>122</v>
      </c>
      <c r="B73" s="196"/>
      <c r="C73" s="196"/>
      <c r="D73" s="196"/>
      <c r="E73" s="196"/>
      <c r="F73" s="196"/>
      <c r="G73" s="196"/>
      <c r="H73" s="197"/>
      <c r="I73" s="4">
        <v>65</v>
      </c>
      <c r="J73" s="9">
        <f>J74+J75-J76+J77+J78</f>
        <v>540103118</v>
      </c>
      <c r="K73" s="9">
        <f>K74+K75-K76+K77+K78</f>
        <v>706358532.81299734</v>
      </c>
    </row>
    <row r="74" spans="1:11" ht="12.75" customHeight="1" x14ac:dyDescent="0.2">
      <c r="A74" s="195" t="s">
        <v>123</v>
      </c>
      <c r="B74" s="196"/>
      <c r="C74" s="196"/>
      <c r="D74" s="196"/>
      <c r="E74" s="196"/>
      <c r="F74" s="196"/>
      <c r="G74" s="196"/>
      <c r="H74" s="197"/>
      <c r="I74" s="4">
        <v>66</v>
      </c>
      <c r="J74" s="10">
        <v>41937081</v>
      </c>
      <c r="K74" s="10">
        <v>50903164.512190819</v>
      </c>
    </row>
    <row r="75" spans="1:11" ht="12.75" customHeight="1" x14ac:dyDescent="0.2">
      <c r="A75" s="195" t="s">
        <v>124</v>
      </c>
      <c r="B75" s="196"/>
      <c r="C75" s="196"/>
      <c r="D75" s="196"/>
      <c r="E75" s="196"/>
      <c r="F75" s="196"/>
      <c r="G75" s="196"/>
      <c r="H75" s="197"/>
      <c r="I75" s="4">
        <v>67</v>
      </c>
      <c r="J75" s="10">
        <v>147604502</v>
      </c>
      <c r="K75" s="10">
        <v>147604502</v>
      </c>
    </row>
    <row r="76" spans="1:11" ht="12.75" customHeight="1" x14ac:dyDescent="0.2">
      <c r="A76" s="195" t="s">
        <v>125</v>
      </c>
      <c r="B76" s="196"/>
      <c r="C76" s="196"/>
      <c r="D76" s="196"/>
      <c r="E76" s="196"/>
      <c r="F76" s="196"/>
      <c r="G76" s="196"/>
      <c r="H76" s="197"/>
      <c r="I76" s="4">
        <v>68</v>
      </c>
      <c r="J76" s="10">
        <v>72539675</v>
      </c>
      <c r="K76" s="10">
        <v>60502679</v>
      </c>
    </row>
    <row r="77" spans="1:11" ht="12.75" customHeight="1" x14ac:dyDescent="0.2">
      <c r="A77" s="195" t="s">
        <v>126</v>
      </c>
      <c r="B77" s="196"/>
      <c r="C77" s="196"/>
      <c r="D77" s="196"/>
      <c r="E77" s="196"/>
      <c r="F77" s="196"/>
      <c r="G77" s="196"/>
      <c r="H77" s="197"/>
      <c r="I77" s="4">
        <v>69</v>
      </c>
      <c r="J77" s="10">
        <v>55555160</v>
      </c>
      <c r="K77" s="10">
        <v>58569993.300806463</v>
      </c>
    </row>
    <row r="78" spans="1:11" ht="12.75" customHeight="1" x14ac:dyDescent="0.2">
      <c r="A78" s="195" t="s">
        <v>127</v>
      </c>
      <c r="B78" s="196"/>
      <c r="C78" s="196"/>
      <c r="D78" s="196"/>
      <c r="E78" s="196"/>
      <c r="F78" s="196"/>
      <c r="G78" s="196"/>
      <c r="H78" s="197"/>
      <c r="I78" s="4">
        <v>70</v>
      </c>
      <c r="J78" s="10">
        <v>367546050</v>
      </c>
      <c r="K78" s="10">
        <v>509783552</v>
      </c>
    </row>
    <row r="79" spans="1:11" ht="12.75" customHeight="1" x14ac:dyDescent="0.2">
      <c r="A79" s="195" t="s">
        <v>128</v>
      </c>
      <c r="B79" s="196"/>
      <c r="C79" s="196"/>
      <c r="D79" s="196"/>
      <c r="E79" s="196"/>
      <c r="F79" s="196"/>
      <c r="G79" s="196"/>
      <c r="H79" s="197"/>
      <c r="I79" s="4">
        <v>71</v>
      </c>
      <c r="J79" s="10">
        <v>0</v>
      </c>
      <c r="K79" s="10">
        <v>0</v>
      </c>
    </row>
    <row r="80" spans="1:11" ht="12.75" customHeight="1" x14ac:dyDescent="0.2">
      <c r="A80" s="195" t="s">
        <v>129</v>
      </c>
      <c r="B80" s="196"/>
      <c r="C80" s="196"/>
      <c r="D80" s="196"/>
      <c r="E80" s="196"/>
      <c r="F80" s="196"/>
      <c r="G80" s="196"/>
      <c r="H80" s="197"/>
      <c r="I80" s="4">
        <v>72</v>
      </c>
      <c r="J80" s="9">
        <f>J81-J82</f>
        <v>400872825</v>
      </c>
      <c r="K80" s="9">
        <f>K81-K82</f>
        <v>385053139</v>
      </c>
    </row>
    <row r="81" spans="1:11" ht="12.75" customHeight="1" x14ac:dyDescent="0.2">
      <c r="A81" s="217" t="s">
        <v>130</v>
      </c>
      <c r="B81" s="218"/>
      <c r="C81" s="218"/>
      <c r="D81" s="218"/>
      <c r="E81" s="218"/>
      <c r="F81" s="218"/>
      <c r="G81" s="218"/>
      <c r="H81" s="219"/>
      <c r="I81" s="4">
        <v>73</v>
      </c>
      <c r="J81" s="10">
        <v>400872825</v>
      </c>
      <c r="K81" s="10">
        <v>385053139</v>
      </c>
    </row>
    <row r="82" spans="1:11" ht="12.75" customHeight="1" x14ac:dyDescent="0.2">
      <c r="A82" s="217" t="s">
        <v>131</v>
      </c>
      <c r="B82" s="218"/>
      <c r="C82" s="218"/>
      <c r="D82" s="218"/>
      <c r="E82" s="218"/>
      <c r="F82" s="218"/>
      <c r="G82" s="218"/>
      <c r="H82" s="219"/>
      <c r="I82" s="4">
        <v>74</v>
      </c>
      <c r="J82" s="10">
        <v>0</v>
      </c>
      <c r="K82" s="10">
        <v>0</v>
      </c>
    </row>
    <row r="83" spans="1:11" ht="12.75" customHeight="1" x14ac:dyDescent="0.2">
      <c r="A83" s="195" t="s">
        <v>132</v>
      </c>
      <c r="B83" s="196"/>
      <c r="C83" s="196"/>
      <c r="D83" s="196"/>
      <c r="E83" s="196"/>
      <c r="F83" s="196"/>
      <c r="G83" s="196"/>
      <c r="H83" s="197"/>
      <c r="I83" s="4">
        <v>75</v>
      </c>
      <c r="J83" s="9">
        <f>J84-J85</f>
        <v>182399657.59201097</v>
      </c>
      <c r="K83" s="9">
        <f>K84-K85</f>
        <v>54407184.536631584</v>
      </c>
    </row>
    <row r="84" spans="1:11" ht="12.75" customHeight="1" x14ac:dyDescent="0.2">
      <c r="A84" s="217" t="s">
        <v>133</v>
      </c>
      <c r="B84" s="218"/>
      <c r="C84" s="218"/>
      <c r="D84" s="218"/>
      <c r="E84" s="218"/>
      <c r="F84" s="218"/>
      <c r="G84" s="218"/>
      <c r="H84" s="219"/>
      <c r="I84" s="4">
        <v>76</v>
      </c>
      <c r="J84" s="10">
        <v>182399657.59201097</v>
      </c>
      <c r="K84" s="10">
        <v>54407184.536631584</v>
      </c>
    </row>
    <row r="85" spans="1:11" ht="12.75" customHeight="1" x14ac:dyDescent="0.2">
      <c r="A85" s="217" t="s">
        <v>134</v>
      </c>
      <c r="B85" s="218"/>
      <c r="C85" s="218"/>
      <c r="D85" s="218"/>
      <c r="E85" s="218"/>
      <c r="F85" s="218"/>
      <c r="G85" s="218"/>
      <c r="H85" s="219"/>
      <c r="I85" s="4">
        <v>77</v>
      </c>
      <c r="J85" s="10">
        <v>0</v>
      </c>
      <c r="K85" s="10">
        <v>0</v>
      </c>
    </row>
    <row r="86" spans="1:11" ht="12.75" customHeight="1" x14ac:dyDescent="0.2">
      <c r="A86" s="195" t="s">
        <v>135</v>
      </c>
      <c r="B86" s="196"/>
      <c r="C86" s="196"/>
      <c r="D86" s="196"/>
      <c r="E86" s="196"/>
      <c r="F86" s="196"/>
      <c r="G86" s="196"/>
      <c r="H86" s="197"/>
      <c r="I86" s="4">
        <v>78</v>
      </c>
      <c r="J86" s="10">
        <v>49218042</v>
      </c>
      <c r="K86" s="10">
        <v>36671291</v>
      </c>
    </row>
    <row r="87" spans="1:11" ht="12.75" customHeight="1" x14ac:dyDescent="0.2">
      <c r="A87" s="198" t="s">
        <v>136</v>
      </c>
      <c r="B87" s="199"/>
      <c r="C87" s="199"/>
      <c r="D87" s="199"/>
      <c r="E87" s="199"/>
      <c r="F87" s="199"/>
      <c r="G87" s="199"/>
      <c r="H87" s="200"/>
      <c r="I87" s="4">
        <v>79</v>
      </c>
      <c r="J87" s="9">
        <f>SUM(J88:J90)</f>
        <v>70676049.298142523</v>
      </c>
      <c r="K87" s="9">
        <f>SUM(K88:K90)</f>
        <v>74122064.866202712</v>
      </c>
    </row>
    <row r="88" spans="1:11" ht="12.75" customHeight="1" x14ac:dyDescent="0.2">
      <c r="A88" s="195" t="s">
        <v>137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">
        <v>42113020.305298418</v>
      </c>
      <c r="K88" s="10">
        <v>43843753.826220959</v>
      </c>
    </row>
    <row r="89" spans="1:11" ht="12.75" customHeight="1" x14ac:dyDescent="0.2">
      <c r="A89" s="195" t="s">
        <v>138</v>
      </c>
      <c r="B89" s="196"/>
      <c r="C89" s="196"/>
      <c r="D89" s="196"/>
      <c r="E89" s="196"/>
      <c r="F89" s="196"/>
      <c r="G89" s="196"/>
      <c r="H89" s="197"/>
      <c r="I89" s="4">
        <v>81</v>
      </c>
      <c r="J89" s="10">
        <v>0</v>
      </c>
      <c r="K89" s="10">
        <v>0</v>
      </c>
    </row>
    <row r="90" spans="1:11" ht="12.75" customHeight="1" x14ac:dyDescent="0.2">
      <c r="A90" s="195" t="s">
        <v>139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">
        <v>28563028.992844105</v>
      </c>
      <c r="K90" s="10">
        <v>30278311.03998176</v>
      </c>
    </row>
    <row r="91" spans="1:11" ht="12.75" customHeight="1" x14ac:dyDescent="0.2">
      <c r="A91" s="198" t="s">
        <v>140</v>
      </c>
      <c r="B91" s="199"/>
      <c r="C91" s="199"/>
      <c r="D91" s="199"/>
      <c r="E91" s="199"/>
      <c r="F91" s="199"/>
      <c r="G91" s="199"/>
      <c r="H91" s="200"/>
      <c r="I91" s="4">
        <v>83</v>
      </c>
      <c r="J91" s="9">
        <f>SUM(J92:J100)</f>
        <v>1070478219.2515001</v>
      </c>
      <c r="K91" s="9">
        <f>SUM(K92:K100)</f>
        <v>984365615.26436985</v>
      </c>
    </row>
    <row r="92" spans="1:11" ht="12.75" customHeight="1" x14ac:dyDescent="0.2">
      <c r="A92" s="195" t="s">
        <v>141</v>
      </c>
      <c r="B92" s="196"/>
      <c r="C92" s="196"/>
      <c r="D92" s="196"/>
      <c r="E92" s="196"/>
      <c r="F92" s="196"/>
      <c r="G92" s="196"/>
      <c r="H92" s="197"/>
      <c r="I92" s="4">
        <v>84</v>
      </c>
      <c r="J92" s="10">
        <v>0</v>
      </c>
      <c r="K92" s="10">
        <v>0</v>
      </c>
    </row>
    <row r="93" spans="1:11" ht="12.75" customHeight="1" x14ac:dyDescent="0.2">
      <c r="A93" s="195" t="s">
        <v>142</v>
      </c>
      <c r="B93" s="196"/>
      <c r="C93" s="196"/>
      <c r="D93" s="196"/>
      <c r="E93" s="196"/>
      <c r="F93" s="196"/>
      <c r="G93" s="196"/>
      <c r="H93" s="197"/>
      <c r="I93" s="4">
        <v>85</v>
      </c>
      <c r="J93" s="10">
        <v>0</v>
      </c>
      <c r="K93" s="10">
        <v>15328251</v>
      </c>
    </row>
    <row r="94" spans="1:11" ht="12.75" customHeight="1" x14ac:dyDescent="0.2">
      <c r="A94" s="195" t="s">
        <v>143</v>
      </c>
      <c r="B94" s="196"/>
      <c r="C94" s="196"/>
      <c r="D94" s="196"/>
      <c r="E94" s="196"/>
      <c r="F94" s="196"/>
      <c r="G94" s="196"/>
      <c r="H94" s="197"/>
      <c r="I94" s="4">
        <v>86</v>
      </c>
      <c r="J94" s="10">
        <v>998535006.0778873</v>
      </c>
      <c r="K94" s="10">
        <v>899881700.91993809</v>
      </c>
    </row>
    <row r="95" spans="1:11" ht="12.75" customHeight="1" x14ac:dyDescent="0.2">
      <c r="A95" s="195" t="s">
        <v>144</v>
      </c>
      <c r="B95" s="196"/>
      <c r="C95" s="196"/>
      <c r="D95" s="196"/>
      <c r="E95" s="196"/>
      <c r="F95" s="196"/>
      <c r="G95" s="196"/>
      <c r="H95" s="197"/>
      <c r="I95" s="4">
        <v>87</v>
      </c>
      <c r="J95" s="10">
        <v>0</v>
      </c>
      <c r="K95" s="10">
        <v>0</v>
      </c>
    </row>
    <row r="96" spans="1:11" ht="12.75" customHeight="1" x14ac:dyDescent="0.2">
      <c r="A96" s="195" t="s">
        <v>145</v>
      </c>
      <c r="B96" s="196"/>
      <c r="C96" s="196"/>
      <c r="D96" s="196"/>
      <c r="E96" s="196"/>
      <c r="F96" s="196"/>
      <c r="G96" s="196"/>
      <c r="H96" s="197"/>
      <c r="I96" s="4">
        <v>88</v>
      </c>
      <c r="J96" s="10">
        <v>0</v>
      </c>
      <c r="K96" s="10">
        <v>0</v>
      </c>
    </row>
    <row r="97" spans="1:11" ht="12.75" customHeight="1" x14ac:dyDescent="0.2">
      <c r="A97" s="195" t="s">
        <v>146</v>
      </c>
      <c r="B97" s="196"/>
      <c r="C97" s="196"/>
      <c r="D97" s="196"/>
      <c r="E97" s="196"/>
      <c r="F97" s="196"/>
      <c r="G97" s="196"/>
      <c r="H97" s="197"/>
      <c r="I97" s="4">
        <v>89</v>
      </c>
      <c r="J97" s="10">
        <v>0</v>
      </c>
      <c r="K97" s="10">
        <v>0</v>
      </c>
    </row>
    <row r="98" spans="1:11" ht="12.75" customHeight="1" x14ac:dyDescent="0.2">
      <c r="A98" s="195" t="s">
        <v>147</v>
      </c>
      <c r="B98" s="196"/>
      <c r="C98" s="196"/>
      <c r="D98" s="196"/>
      <c r="E98" s="196"/>
      <c r="F98" s="196"/>
      <c r="G98" s="196"/>
      <c r="H98" s="197"/>
      <c r="I98" s="4">
        <v>90</v>
      </c>
      <c r="J98" s="10">
        <v>0</v>
      </c>
      <c r="K98" s="10">
        <v>0</v>
      </c>
    </row>
    <row r="99" spans="1:11" ht="12.75" customHeight="1" x14ac:dyDescent="0.2">
      <c r="A99" s="195" t="s">
        <v>148</v>
      </c>
      <c r="B99" s="196"/>
      <c r="C99" s="196"/>
      <c r="D99" s="196"/>
      <c r="E99" s="196"/>
      <c r="F99" s="196"/>
      <c r="G99" s="196"/>
      <c r="H99" s="197"/>
      <c r="I99" s="4">
        <v>91</v>
      </c>
      <c r="J99" s="10">
        <v>21179840</v>
      </c>
      <c r="K99" s="10">
        <v>22464085.19433232</v>
      </c>
    </row>
    <row r="100" spans="1:11" ht="12.75" customHeight="1" x14ac:dyDescent="0.2">
      <c r="A100" s="195" t="s">
        <v>149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0">
        <v>50763373.173612885</v>
      </c>
      <c r="K100" s="10">
        <v>46691578.150099359</v>
      </c>
    </row>
    <row r="101" spans="1:11" ht="12.75" customHeight="1" x14ac:dyDescent="0.2">
      <c r="A101" s="198" t="s">
        <v>150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9">
        <f>SUM(J102:J113)</f>
        <v>1125024229.7908404</v>
      </c>
      <c r="K101" s="9">
        <f>SUM(K102:K113)</f>
        <v>1018279375.1989738</v>
      </c>
    </row>
    <row r="102" spans="1:11" ht="12.75" customHeight="1" x14ac:dyDescent="0.2">
      <c r="A102" s="195" t="s">
        <v>141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0">
        <v>-0.32935025915503502</v>
      </c>
      <c r="K102" s="10">
        <v>-0.1382182389497757</v>
      </c>
    </row>
    <row r="103" spans="1:11" ht="12.75" customHeight="1" x14ac:dyDescent="0.2">
      <c r="A103" s="195" t="s">
        <v>142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0">
        <v>324985</v>
      </c>
      <c r="K103" s="10">
        <v>1268356</v>
      </c>
    </row>
    <row r="104" spans="1:11" ht="12.75" customHeight="1" x14ac:dyDescent="0.2">
      <c r="A104" s="195" t="s">
        <v>143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0">
        <f>468614991-82720318</f>
        <v>385894673</v>
      </c>
      <c r="K104" s="10">
        <v>357879945.95964962</v>
      </c>
    </row>
    <row r="105" spans="1:11" ht="12.75" customHeight="1" x14ac:dyDescent="0.2">
      <c r="A105" s="195" t="s">
        <v>144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0">
        <v>1467220.9068213606</v>
      </c>
      <c r="K105" s="10">
        <v>2170544.9030291201</v>
      </c>
    </row>
    <row r="106" spans="1:11" ht="12.75" customHeight="1" x14ac:dyDescent="0.2">
      <c r="A106" s="195" t="s">
        <v>145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0">
        <v>562744196.35417938</v>
      </c>
      <c r="K106" s="10">
        <v>544191333.89625788</v>
      </c>
    </row>
    <row r="107" spans="1:11" ht="12.75" customHeight="1" x14ac:dyDescent="0.2">
      <c r="A107" s="195" t="s">
        <v>146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0">
        <v>82720318</v>
      </c>
      <c r="K107" s="10">
        <v>0</v>
      </c>
    </row>
    <row r="108" spans="1:11" ht="12.75" customHeight="1" x14ac:dyDescent="0.2">
      <c r="A108" s="195" t="s">
        <v>147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5" t="s">
        <v>151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0">
        <v>71839909.736774892</v>
      </c>
      <c r="K109" s="10">
        <v>76958293.473296478</v>
      </c>
    </row>
    <row r="110" spans="1:11" ht="12.75" customHeight="1" x14ac:dyDescent="0.2">
      <c r="A110" s="195" t="s">
        <v>152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">
        <v>14613899.691548169</v>
      </c>
      <c r="K110" s="10">
        <v>30049814.711492639</v>
      </c>
    </row>
    <row r="111" spans="1:11" ht="12.75" customHeight="1" x14ac:dyDescent="0.2">
      <c r="A111" s="195" t="s">
        <v>153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0">
        <v>1198262.5165635601</v>
      </c>
      <c r="K111" s="10">
        <v>2002987.1645849601</v>
      </c>
    </row>
    <row r="112" spans="1:11" ht="12.75" customHeight="1" x14ac:dyDescent="0.2">
      <c r="A112" s="195" t="s">
        <v>154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0">
        <v>0</v>
      </c>
      <c r="K112" s="10">
        <v>0</v>
      </c>
    </row>
    <row r="113" spans="1:11" ht="12.75" customHeight="1" x14ac:dyDescent="0.2">
      <c r="A113" s="195" t="s">
        <v>155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0">
        <v>4220764.9143034173</v>
      </c>
      <c r="K113" s="10">
        <v>3758099.2288811198</v>
      </c>
    </row>
    <row r="114" spans="1:11" ht="12.75" customHeight="1" x14ac:dyDescent="0.2">
      <c r="A114" s="198" t="s">
        <v>156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0">
        <v>93154657.826131523</v>
      </c>
      <c r="K114" s="10">
        <v>96633387.618633926</v>
      </c>
    </row>
    <row r="115" spans="1:11" ht="12.75" customHeight="1" x14ac:dyDescent="0.2">
      <c r="A115" s="198" t="s">
        <v>157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9">
        <f>J70+J87+J91+J101+J114</f>
        <v>5285727543.758626</v>
      </c>
      <c r="K115" s="9">
        <f>K70+K87+K91+K101+K114</f>
        <v>5106340130.2978096</v>
      </c>
    </row>
    <row r="116" spans="1:11" ht="12.75" customHeight="1" x14ac:dyDescent="0.2">
      <c r="A116" s="203" t="s">
        <v>158</v>
      </c>
      <c r="B116" s="204"/>
      <c r="C116" s="204"/>
      <c r="D116" s="204"/>
      <c r="E116" s="204"/>
      <c r="F116" s="204"/>
      <c r="G116" s="204"/>
      <c r="H116" s="205"/>
      <c r="I116" s="5">
        <v>108</v>
      </c>
      <c r="J116" s="11">
        <v>2026863879.387373</v>
      </c>
      <c r="K116" s="11">
        <v>1729002836.4971843</v>
      </c>
    </row>
    <row r="117" spans="1:11" ht="12.75" customHeight="1" x14ac:dyDescent="0.2">
      <c r="A117" s="206" t="s">
        <v>159</v>
      </c>
      <c r="B117" s="207"/>
      <c r="C117" s="207"/>
      <c r="D117" s="207"/>
      <c r="E117" s="207"/>
      <c r="F117" s="207"/>
      <c r="G117" s="207"/>
      <c r="H117" s="207"/>
      <c r="I117" s="208"/>
      <c r="J117" s="208"/>
      <c r="K117" s="209"/>
    </row>
    <row r="118" spans="1:11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12"/>
      <c r="J118" s="212"/>
      <c r="K118" s="213"/>
    </row>
    <row r="119" spans="1:11" ht="12.75" customHeight="1" x14ac:dyDescent="0.2">
      <c r="A119" s="195" t="s">
        <v>161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0">
        <f>J70-J120</f>
        <v>2877176345.592011</v>
      </c>
      <c r="K119" s="10">
        <f>K70-K120</f>
        <v>2896268396.3496289</v>
      </c>
    </row>
    <row r="120" spans="1:11" ht="12.75" customHeight="1" x14ac:dyDescent="0.2">
      <c r="A120" s="214" t="s">
        <v>162</v>
      </c>
      <c r="B120" s="215"/>
      <c r="C120" s="215"/>
      <c r="D120" s="215"/>
      <c r="E120" s="215"/>
      <c r="F120" s="215"/>
      <c r="G120" s="215"/>
      <c r="H120" s="216"/>
      <c r="I120" s="7">
        <v>110</v>
      </c>
      <c r="J120" s="11">
        <f>J86</f>
        <v>49218042</v>
      </c>
      <c r="K120" s="11">
        <f>K86</f>
        <v>36671291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  <row r="123" spans="1:11" x14ac:dyDescent="0.2">
      <c r="A123" s="201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1:K71 J73:K78 J87:K116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O17" sqref="O17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6" t="s">
        <v>302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2.75" customHeight="1" x14ac:dyDescent="0.2">
      <c r="A2" s="227" t="s">
        <v>323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8" t="s">
        <v>307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4" ht="36.75" thickBot="1" x14ac:dyDescent="0.25">
      <c r="A5" s="241" t="s">
        <v>55</v>
      </c>
      <c r="B5" s="241"/>
      <c r="C5" s="241"/>
      <c r="D5" s="241"/>
      <c r="E5" s="241"/>
      <c r="F5" s="241"/>
      <c r="G5" s="241"/>
      <c r="H5" s="241"/>
      <c r="I5" s="112" t="s">
        <v>56</v>
      </c>
      <c r="J5" s="242" t="s">
        <v>297</v>
      </c>
      <c r="K5" s="243"/>
      <c r="L5" s="242" t="s">
        <v>164</v>
      </c>
      <c r="M5" s="243"/>
    </row>
    <row r="6" spans="1:14" ht="13.5" thickBot="1" x14ac:dyDescent="0.25">
      <c r="A6" s="244"/>
      <c r="B6" s="245"/>
      <c r="C6" s="245"/>
      <c r="D6" s="245"/>
      <c r="E6" s="245"/>
      <c r="F6" s="245"/>
      <c r="G6" s="245"/>
      <c r="H6" s="246"/>
      <c r="I6" s="88"/>
      <c r="J6" s="89" t="s">
        <v>304</v>
      </c>
      <c r="K6" s="90" t="s">
        <v>303</v>
      </c>
      <c r="L6" s="89" t="s">
        <v>304</v>
      </c>
      <c r="M6" s="90" t="s">
        <v>303</v>
      </c>
    </row>
    <row r="7" spans="1:14" x14ac:dyDescent="0.2">
      <c r="A7" s="234">
        <v>1</v>
      </c>
      <c r="B7" s="234"/>
      <c r="C7" s="234"/>
      <c r="D7" s="234"/>
      <c r="E7" s="234"/>
      <c r="F7" s="234"/>
      <c r="G7" s="234"/>
      <c r="H7" s="234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25"/>
      <c r="I8" s="6">
        <v>111</v>
      </c>
      <c r="J8" s="127">
        <f>SUM(J9:J10)</f>
        <v>4260371869.9079947</v>
      </c>
      <c r="K8" s="13">
        <f>SUM(K9:K10)</f>
        <v>1174905778.1080813</v>
      </c>
      <c r="L8" s="127">
        <f>SUM(L9:L10)</f>
        <v>4172457139.2593002</v>
      </c>
      <c r="M8" s="13">
        <f>SUM(M9:M10)</f>
        <v>1148162744.0909204</v>
      </c>
      <c r="N8" s="87"/>
    </row>
    <row r="9" spans="1:14" x14ac:dyDescent="0.2">
      <c r="A9" s="198" t="s">
        <v>166</v>
      </c>
      <c r="B9" s="199"/>
      <c r="C9" s="199"/>
      <c r="D9" s="199"/>
      <c r="E9" s="199"/>
      <c r="F9" s="199"/>
      <c r="G9" s="199"/>
      <c r="H9" s="200"/>
      <c r="I9" s="4">
        <v>112</v>
      </c>
      <c r="J9" s="91">
        <v>4185521111.4890909</v>
      </c>
      <c r="K9" s="91">
        <v>1154676710.8423243</v>
      </c>
      <c r="L9" s="91">
        <v>4111169707.0480003</v>
      </c>
      <c r="M9" s="10">
        <v>1128052587.1190205</v>
      </c>
      <c r="N9" s="87"/>
    </row>
    <row r="10" spans="1:14" x14ac:dyDescent="0.2">
      <c r="A10" s="198" t="s">
        <v>167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0">
        <v>74850758.418903768</v>
      </c>
      <c r="K10" s="91">
        <v>20229067.265756987</v>
      </c>
      <c r="L10" s="10">
        <v>61287432.211299993</v>
      </c>
      <c r="M10" s="10">
        <v>20110156.971899994</v>
      </c>
      <c r="N10" s="87"/>
    </row>
    <row r="11" spans="1:14" x14ac:dyDescent="0.2">
      <c r="A11" s="198" t="s">
        <v>168</v>
      </c>
      <c r="B11" s="199"/>
      <c r="C11" s="199"/>
      <c r="D11" s="199"/>
      <c r="E11" s="199"/>
      <c r="F11" s="199"/>
      <c r="G11" s="199"/>
      <c r="H11" s="200"/>
      <c r="I11" s="4">
        <v>114</v>
      </c>
      <c r="J11" s="130">
        <f>J12+J13+J17+J21+J22+J23+J26+J27</f>
        <v>4015456172.4326186</v>
      </c>
      <c r="K11" s="9">
        <f>K12+K13+K17+K21+K22+K23+K26+K27</f>
        <v>1121562016.9391382</v>
      </c>
      <c r="L11" s="130">
        <f>L12+L13+L17+L21+L22+L23+L26+L27</f>
        <v>4029209992.0043473</v>
      </c>
      <c r="M11" s="9">
        <f>M12+M13+M17+M21+M22+M23+M26+M27</f>
        <v>1122344809.4860868</v>
      </c>
      <c r="N11" s="87"/>
    </row>
    <row r="12" spans="1:14" x14ac:dyDescent="0.2">
      <c r="A12" s="198" t="s">
        <v>296</v>
      </c>
      <c r="B12" s="199"/>
      <c r="C12" s="199"/>
      <c r="D12" s="199"/>
      <c r="E12" s="199"/>
      <c r="F12" s="199"/>
      <c r="G12" s="199"/>
      <c r="H12" s="200"/>
      <c r="I12" s="4">
        <v>115</v>
      </c>
      <c r="J12" s="91">
        <v>-17957004.125520002</v>
      </c>
      <c r="K12" s="91">
        <v>45583094.295919999</v>
      </c>
      <c r="L12" s="91">
        <v>-6918301.3001600001</v>
      </c>
      <c r="M12" s="91">
        <v>14070719.355839999</v>
      </c>
      <c r="N12" s="87"/>
    </row>
    <row r="13" spans="1:14" x14ac:dyDescent="0.2">
      <c r="A13" s="198" t="s">
        <v>169</v>
      </c>
      <c r="B13" s="199"/>
      <c r="C13" s="199"/>
      <c r="D13" s="199"/>
      <c r="E13" s="199"/>
      <c r="F13" s="199"/>
      <c r="G13" s="199"/>
      <c r="H13" s="200"/>
      <c r="I13" s="4">
        <v>116</v>
      </c>
      <c r="J13" s="130">
        <f>SUM(J14:J16)</f>
        <v>2656194727.670723</v>
      </c>
      <c r="K13" s="9">
        <f>SUM(K14:K16)</f>
        <v>691446833.14251447</v>
      </c>
      <c r="L13" s="130">
        <f>SUM(L14:L16)</f>
        <v>2587268071.8173981</v>
      </c>
      <c r="M13" s="9">
        <f>SUM(M14:M16)</f>
        <v>696022609.13689828</v>
      </c>
      <c r="N13" s="87"/>
    </row>
    <row r="14" spans="1:14" x14ac:dyDescent="0.2">
      <c r="A14" s="195" t="s">
        <v>170</v>
      </c>
      <c r="B14" s="196"/>
      <c r="C14" s="196"/>
      <c r="D14" s="196"/>
      <c r="E14" s="196"/>
      <c r="F14" s="196"/>
      <c r="G14" s="196"/>
      <c r="H14" s="197"/>
      <c r="I14" s="4">
        <v>117</v>
      </c>
      <c r="J14" s="91">
        <v>1458521578.4708991</v>
      </c>
      <c r="K14" s="91">
        <v>361890933.11734271</v>
      </c>
      <c r="L14" s="91">
        <v>1434005546.9515095</v>
      </c>
      <c r="M14" s="91">
        <v>375404166.27498949</v>
      </c>
      <c r="N14" s="87"/>
    </row>
    <row r="15" spans="1:14" x14ac:dyDescent="0.2">
      <c r="A15" s="195" t="s">
        <v>171</v>
      </c>
      <c r="B15" s="196"/>
      <c r="C15" s="196"/>
      <c r="D15" s="196"/>
      <c r="E15" s="196"/>
      <c r="F15" s="196"/>
      <c r="G15" s="196"/>
      <c r="H15" s="197"/>
      <c r="I15" s="4">
        <v>118</v>
      </c>
      <c r="J15" s="91">
        <v>597018805.60890949</v>
      </c>
      <c r="K15" s="91">
        <v>158359697.83896548</v>
      </c>
      <c r="L15" s="91">
        <v>577031666.28223991</v>
      </c>
      <c r="M15" s="91">
        <v>137708848.88509989</v>
      </c>
      <c r="N15" s="87"/>
    </row>
    <row r="16" spans="1:14" x14ac:dyDescent="0.2">
      <c r="A16" s="195" t="s">
        <v>172</v>
      </c>
      <c r="B16" s="196"/>
      <c r="C16" s="196"/>
      <c r="D16" s="196"/>
      <c r="E16" s="196"/>
      <c r="F16" s="196"/>
      <c r="G16" s="196"/>
      <c r="H16" s="197"/>
      <c r="I16" s="4">
        <v>119</v>
      </c>
      <c r="J16" s="91">
        <v>600654343.59091401</v>
      </c>
      <c r="K16" s="91">
        <v>171196202.18620622</v>
      </c>
      <c r="L16" s="91">
        <v>576230858.58364892</v>
      </c>
      <c r="M16" s="91">
        <v>182909593.97680891</v>
      </c>
      <c r="N16" s="87"/>
    </row>
    <row r="17" spans="1:14" x14ac:dyDescent="0.2">
      <c r="A17" s="198" t="s">
        <v>173</v>
      </c>
      <c r="B17" s="199"/>
      <c r="C17" s="199"/>
      <c r="D17" s="199"/>
      <c r="E17" s="199"/>
      <c r="F17" s="199"/>
      <c r="G17" s="199"/>
      <c r="H17" s="200"/>
      <c r="I17" s="4">
        <v>120</v>
      </c>
      <c r="J17" s="130">
        <f>SUM(J18:J20)</f>
        <v>820399504.21399999</v>
      </c>
      <c r="K17" s="9">
        <f>SUM(K18:K20)</f>
        <v>205493001.68683198</v>
      </c>
      <c r="L17" s="130">
        <f>SUM(L18:L20)</f>
        <v>813416289.54480004</v>
      </c>
      <c r="M17" s="9">
        <f>SUM(M18:M20)</f>
        <v>202147086.80879998</v>
      </c>
      <c r="N17" s="87"/>
    </row>
    <row r="18" spans="1:14" x14ac:dyDescent="0.2">
      <c r="A18" s="195" t="s">
        <v>174</v>
      </c>
      <c r="B18" s="196"/>
      <c r="C18" s="196"/>
      <c r="D18" s="196"/>
      <c r="E18" s="196"/>
      <c r="F18" s="196"/>
      <c r="G18" s="196"/>
      <c r="H18" s="197"/>
      <c r="I18" s="4">
        <v>121</v>
      </c>
      <c r="J18" s="91">
        <v>483196309.476358</v>
      </c>
      <c r="K18" s="91">
        <v>124068576.691526</v>
      </c>
      <c r="L18" s="10">
        <v>492121083.29760003</v>
      </c>
      <c r="M18" s="91">
        <v>123598893.2536</v>
      </c>
      <c r="N18" s="87"/>
    </row>
    <row r="19" spans="1:14" x14ac:dyDescent="0.2">
      <c r="A19" s="195" t="s">
        <v>175</v>
      </c>
      <c r="B19" s="196"/>
      <c r="C19" s="196"/>
      <c r="D19" s="196"/>
      <c r="E19" s="196"/>
      <c r="F19" s="196"/>
      <c r="G19" s="196"/>
      <c r="H19" s="197"/>
      <c r="I19" s="4">
        <v>122</v>
      </c>
      <c r="J19" s="91">
        <v>221939176.176826</v>
      </c>
      <c r="K19" s="91">
        <v>52551066.202234</v>
      </c>
      <c r="L19" s="10">
        <v>207615550.85672</v>
      </c>
      <c r="M19" s="91">
        <v>50341982.240720004</v>
      </c>
      <c r="N19" s="87"/>
    </row>
    <row r="20" spans="1:14" x14ac:dyDescent="0.2">
      <c r="A20" s="195" t="s">
        <v>176</v>
      </c>
      <c r="B20" s="196"/>
      <c r="C20" s="196"/>
      <c r="D20" s="196"/>
      <c r="E20" s="196"/>
      <c r="F20" s="196"/>
      <c r="G20" s="196"/>
      <c r="H20" s="197"/>
      <c r="I20" s="4">
        <v>123</v>
      </c>
      <c r="J20" s="91">
        <v>115264018.56081599</v>
      </c>
      <c r="K20" s="91">
        <v>28873358.793071985</v>
      </c>
      <c r="L20" s="10">
        <v>113679655.39048</v>
      </c>
      <c r="M20" s="91">
        <v>28206211.314479992</v>
      </c>
      <c r="N20" s="87"/>
    </row>
    <row r="21" spans="1:14" x14ac:dyDescent="0.2">
      <c r="A21" s="198" t="s">
        <v>177</v>
      </c>
      <c r="B21" s="199"/>
      <c r="C21" s="199"/>
      <c r="D21" s="199"/>
      <c r="E21" s="199"/>
      <c r="F21" s="199"/>
      <c r="G21" s="199"/>
      <c r="H21" s="200"/>
      <c r="I21" s="4">
        <v>124</v>
      </c>
      <c r="J21" s="91">
        <v>191429714.16884196</v>
      </c>
      <c r="K21" s="91">
        <v>55296761.30511108</v>
      </c>
      <c r="L21" s="91">
        <v>194045992.13672</v>
      </c>
      <c r="M21" s="91">
        <v>50209070.180180013</v>
      </c>
      <c r="N21" s="87"/>
    </row>
    <row r="22" spans="1:14" x14ac:dyDescent="0.2">
      <c r="A22" s="198" t="s">
        <v>178</v>
      </c>
      <c r="B22" s="199"/>
      <c r="C22" s="199"/>
      <c r="D22" s="199"/>
      <c r="E22" s="199"/>
      <c r="F22" s="199"/>
      <c r="G22" s="199"/>
      <c r="H22" s="200"/>
      <c r="I22" s="4">
        <v>125</v>
      </c>
      <c r="J22" s="91">
        <v>268132528.36496514</v>
      </c>
      <c r="K22" s="91">
        <v>81655049.522172511</v>
      </c>
      <c r="L22" s="91">
        <v>299222282.50085801</v>
      </c>
      <c r="M22" s="91">
        <v>83881581.349438012</v>
      </c>
      <c r="N22" s="87"/>
    </row>
    <row r="23" spans="1:14" x14ac:dyDescent="0.2">
      <c r="A23" s="198" t="s">
        <v>179</v>
      </c>
      <c r="B23" s="199"/>
      <c r="C23" s="199"/>
      <c r="D23" s="199"/>
      <c r="E23" s="199"/>
      <c r="F23" s="199"/>
      <c r="G23" s="199"/>
      <c r="H23" s="200"/>
      <c r="I23" s="4">
        <v>126</v>
      </c>
      <c r="J23" s="130">
        <f>SUM(J24:J25)</f>
        <v>5207486.0092463549</v>
      </c>
      <c r="K23" s="9">
        <f>SUM(K24:K25)</f>
        <v>-3230151.9624918457</v>
      </c>
      <c r="L23" s="130">
        <f>SUM(L24:L25)</f>
        <v>43894084.952</v>
      </c>
      <c r="M23" s="9">
        <f>SUM(M24:M25)</f>
        <v>33729716.874080002</v>
      </c>
      <c r="N23" s="87"/>
    </row>
    <row r="24" spans="1:14" x14ac:dyDescent="0.2">
      <c r="A24" s="195" t="s">
        <v>180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0">
        <v>1867084</v>
      </c>
      <c r="K24" s="91">
        <v>1867084</v>
      </c>
      <c r="L24" s="10">
        <v>22619319</v>
      </c>
      <c r="M24" s="91">
        <v>22619319</v>
      </c>
      <c r="N24" s="87"/>
    </row>
    <row r="25" spans="1:14" x14ac:dyDescent="0.2">
      <c r="A25" s="195" t="s">
        <v>181</v>
      </c>
      <c r="B25" s="196"/>
      <c r="C25" s="196"/>
      <c r="D25" s="196"/>
      <c r="E25" s="196"/>
      <c r="F25" s="196"/>
      <c r="G25" s="196"/>
      <c r="H25" s="197"/>
      <c r="I25" s="4">
        <v>128</v>
      </c>
      <c r="J25" s="91">
        <v>3340402.0092463549</v>
      </c>
      <c r="K25" s="91">
        <v>-5097235.9624918457</v>
      </c>
      <c r="L25" s="91">
        <v>21274765.952</v>
      </c>
      <c r="M25" s="91">
        <v>11110397.874079999</v>
      </c>
      <c r="N25" s="87"/>
    </row>
    <row r="26" spans="1:14" x14ac:dyDescent="0.2">
      <c r="A26" s="198" t="s">
        <v>182</v>
      </c>
      <c r="B26" s="199"/>
      <c r="C26" s="199"/>
      <c r="D26" s="199"/>
      <c r="E26" s="199"/>
      <c r="F26" s="199"/>
      <c r="G26" s="199"/>
      <c r="H26" s="200"/>
      <c r="I26" s="4">
        <v>129</v>
      </c>
      <c r="J26" s="91">
        <v>5526994.8969700001</v>
      </c>
      <c r="K26" s="91">
        <v>5078931.8969700001</v>
      </c>
      <c r="L26" s="91">
        <v>9640418.3247999996</v>
      </c>
      <c r="M26" s="91">
        <v>7861472.3694799999</v>
      </c>
      <c r="N26" s="87"/>
    </row>
    <row r="27" spans="1:14" x14ac:dyDescent="0.2">
      <c r="A27" s="198" t="s">
        <v>183</v>
      </c>
      <c r="B27" s="199"/>
      <c r="C27" s="199"/>
      <c r="D27" s="199"/>
      <c r="E27" s="199"/>
      <c r="F27" s="199"/>
      <c r="G27" s="199"/>
      <c r="H27" s="200"/>
      <c r="I27" s="4">
        <v>130</v>
      </c>
      <c r="J27" s="91">
        <v>86522221.233392909</v>
      </c>
      <c r="K27" s="91">
        <v>40238497.052109912</v>
      </c>
      <c r="L27" s="91">
        <v>88641154.027930841</v>
      </c>
      <c r="M27" s="91">
        <v>34422553.411370844</v>
      </c>
      <c r="N27" s="87"/>
    </row>
    <row r="28" spans="1:14" x14ac:dyDescent="0.2">
      <c r="A28" s="198" t="s">
        <v>184</v>
      </c>
      <c r="B28" s="199"/>
      <c r="C28" s="199"/>
      <c r="D28" s="199"/>
      <c r="E28" s="199"/>
      <c r="F28" s="199"/>
      <c r="G28" s="199"/>
      <c r="H28" s="200"/>
      <c r="I28" s="4">
        <v>131</v>
      </c>
      <c r="J28" s="130">
        <f>SUM(J29:J33)</f>
        <v>74293316.133169994</v>
      </c>
      <c r="K28" s="9">
        <f>SUM(K29:K33)</f>
        <v>26312001.303140868</v>
      </c>
      <c r="L28" s="130">
        <f>SUM(L29:L33)</f>
        <v>52600740.797267012</v>
      </c>
      <c r="M28" s="9">
        <f>SUM(M29:M33)</f>
        <v>9484845.6604070123</v>
      </c>
      <c r="N28" s="87"/>
    </row>
    <row r="29" spans="1:14" x14ac:dyDescent="0.2">
      <c r="A29" s="198" t="s">
        <v>298</v>
      </c>
      <c r="B29" s="199"/>
      <c r="C29" s="199"/>
      <c r="D29" s="199"/>
      <c r="E29" s="199"/>
      <c r="F29" s="199"/>
      <c r="G29" s="199"/>
      <c r="H29" s="200"/>
      <c r="I29" s="4">
        <v>132</v>
      </c>
      <c r="J29" s="91">
        <v>18848299.627255902</v>
      </c>
      <c r="K29" s="91">
        <v>9698719.47363187</v>
      </c>
      <c r="L29" s="91">
        <v>12518428.397267014</v>
      </c>
      <c r="M29" s="91">
        <v>2964730.6341470145</v>
      </c>
      <c r="N29" s="87"/>
    </row>
    <row r="30" spans="1:14" ht="24.75" customHeight="1" x14ac:dyDescent="0.2">
      <c r="A30" s="198" t="s">
        <v>309</v>
      </c>
      <c r="B30" s="199"/>
      <c r="C30" s="199"/>
      <c r="D30" s="199"/>
      <c r="E30" s="199"/>
      <c r="F30" s="199"/>
      <c r="G30" s="199"/>
      <c r="H30" s="200"/>
      <c r="I30" s="4">
        <v>133</v>
      </c>
      <c r="J30" s="91">
        <v>55372776.505914092</v>
      </c>
      <c r="K30" s="91">
        <v>16596128.829508997</v>
      </c>
      <c r="L30" s="91">
        <v>37752199.399999999</v>
      </c>
      <c r="M30" s="91">
        <v>6157033.1262599975</v>
      </c>
      <c r="N30" s="87"/>
    </row>
    <row r="31" spans="1:14" x14ac:dyDescent="0.2">
      <c r="A31" s="198" t="s">
        <v>185</v>
      </c>
      <c r="B31" s="199"/>
      <c r="C31" s="199"/>
      <c r="D31" s="199"/>
      <c r="E31" s="199"/>
      <c r="F31" s="199"/>
      <c r="G31" s="199"/>
      <c r="H31" s="200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198" t="s">
        <v>186</v>
      </c>
      <c r="B32" s="199"/>
      <c r="C32" s="199"/>
      <c r="D32" s="199"/>
      <c r="E32" s="199"/>
      <c r="F32" s="199"/>
      <c r="G32" s="199"/>
      <c r="H32" s="200"/>
      <c r="I32" s="4">
        <v>135</v>
      </c>
      <c r="J32" s="91">
        <v>72240</v>
      </c>
      <c r="K32" s="91">
        <v>17153</v>
      </c>
      <c r="L32" s="91">
        <v>2330113</v>
      </c>
      <c r="M32" s="91">
        <v>397747.89999999991</v>
      </c>
      <c r="N32" s="87"/>
    </row>
    <row r="33" spans="1:14" x14ac:dyDescent="0.2">
      <c r="A33" s="198" t="s">
        <v>187</v>
      </c>
      <c r="B33" s="199"/>
      <c r="C33" s="199"/>
      <c r="D33" s="199"/>
      <c r="E33" s="199"/>
      <c r="F33" s="199"/>
      <c r="G33" s="199"/>
      <c r="H33" s="200"/>
      <c r="I33" s="4">
        <v>136</v>
      </c>
      <c r="J33" s="91">
        <v>0</v>
      </c>
      <c r="K33" s="91">
        <v>0</v>
      </c>
      <c r="L33" s="91">
        <v>0</v>
      </c>
      <c r="M33" s="91">
        <v>-34666</v>
      </c>
      <c r="N33" s="87"/>
    </row>
    <row r="34" spans="1:14" x14ac:dyDescent="0.2">
      <c r="A34" s="198" t="s">
        <v>188</v>
      </c>
      <c r="B34" s="199"/>
      <c r="C34" s="199"/>
      <c r="D34" s="199"/>
      <c r="E34" s="199"/>
      <c r="F34" s="199"/>
      <c r="G34" s="199"/>
      <c r="H34" s="200"/>
      <c r="I34" s="4">
        <v>137</v>
      </c>
      <c r="J34" s="130">
        <f>SUM(J35:J38)</f>
        <v>80246640.016534701</v>
      </c>
      <c r="K34" s="9">
        <f>SUM(K35:K38)</f>
        <v>21167818.924939685</v>
      </c>
      <c r="L34" s="130">
        <f>SUM(L35:L38)</f>
        <v>100857436.45171361</v>
      </c>
      <c r="M34" s="9">
        <f>SUM(M35:M38)</f>
        <v>21391130.693813611</v>
      </c>
      <c r="N34" s="87"/>
    </row>
    <row r="35" spans="1:14" ht="12.75" customHeight="1" x14ac:dyDescent="0.2">
      <c r="A35" s="198" t="s">
        <v>310</v>
      </c>
      <c r="B35" s="199"/>
      <c r="C35" s="199"/>
      <c r="D35" s="199"/>
      <c r="E35" s="199"/>
      <c r="F35" s="199"/>
      <c r="G35" s="199"/>
      <c r="H35" s="200"/>
      <c r="I35" s="4">
        <v>138</v>
      </c>
      <c r="J35" s="91">
        <v>12782849.377387395</v>
      </c>
      <c r="K35" s="91">
        <v>2304592.4395571854</v>
      </c>
      <c r="L35" s="91">
        <v>25219224.8677136</v>
      </c>
      <c r="M35" s="91">
        <v>4388707.3664136007</v>
      </c>
      <c r="N35" s="87"/>
    </row>
    <row r="36" spans="1:14" ht="24.75" customHeight="1" x14ac:dyDescent="0.2">
      <c r="A36" s="198" t="s">
        <v>311</v>
      </c>
      <c r="B36" s="199"/>
      <c r="C36" s="199"/>
      <c r="D36" s="199"/>
      <c r="E36" s="199"/>
      <c r="F36" s="199"/>
      <c r="G36" s="199"/>
      <c r="H36" s="200"/>
      <c r="I36" s="4">
        <v>139</v>
      </c>
      <c r="J36" s="91">
        <v>63380936.639147304</v>
      </c>
      <c r="K36" s="91">
        <v>16004244.485382497</v>
      </c>
      <c r="L36" s="91">
        <v>71874560.584000006</v>
      </c>
      <c r="M36" s="91">
        <v>15911083.027400009</v>
      </c>
      <c r="N36" s="87"/>
    </row>
    <row r="37" spans="1:14" ht="12.75" customHeight="1" x14ac:dyDescent="0.2">
      <c r="A37" s="198" t="s">
        <v>189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0">
        <v>1221496</v>
      </c>
      <c r="K37" s="91">
        <v>-2376</v>
      </c>
      <c r="L37" s="10">
        <v>0</v>
      </c>
      <c r="M37" s="91">
        <v>0</v>
      </c>
      <c r="N37" s="87"/>
    </row>
    <row r="38" spans="1:14" ht="12.75" customHeight="1" x14ac:dyDescent="0.2">
      <c r="A38" s="198" t="s">
        <v>190</v>
      </c>
      <c r="B38" s="199"/>
      <c r="C38" s="199"/>
      <c r="D38" s="199"/>
      <c r="E38" s="199"/>
      <c r="F38" s="199"/>
      <c r="G38" s="199"/>
      <c r="H38" s="200"/>
      <c r="I38" s="4">
        <v>141</v>
      </c>
      <c r="J38" s="91">
        <v>2861358</v>
      </c>
      <c r="K38" s="91">
        <v>2861358</v>
      </c>
      <c r="L38" s="91">
        <v>3763651</v>
      </c>
      <c r="M38" s="91">
        <v>1091340.2999999998</v>
      </c>
      <c r="N38" s="87"/>
    </row>
    <row r="39" spans="1:14" ht="12.75" customHeight="1" x14ac:dyDescent="0.2">
      <c r="A39" s="198" t="s">
        <v>191</v>
      </c>
      <c r="B39" s="199"/>
      <c r="C39" s="199"/>
      <c r="D39" s="199"/>
      <c r="E39" s="199"/>
      <c r="F39" s="199"/>
      <c r="G39" s="199"/>
      <c r="H39" s="200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198" t="s">
        <v>192</v>
      </c>
      <c r="B40" s="199"/>
      <c r="C40" s="199"/>
      <c r="D40" s="199"/>
      <c r="E40" s="199"/>
      <c r="F40" s="199"/>
      <c r="G40" s="199"/>
      <c r="H40" s="200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198" t="s">
        <v>193</v>
      </c>
      <c r="B41" s="199"/>
      <c r="C41" s="199"/>
      <c r="D41" s="199"/>
      <c r="E41" s="199"/>
      <c r="F41" s="199"/>
      <c r="G41" s="199"/>
      <c r="H41" s="200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198" t="s">
        <v>194</v>
      </c>
      <c r="B42" s="199"/>
      <c r="C42" s="199"/>
      <c r="D42" s="199"/>
      <c r="E42" s="199"/>
      <c r="F42" s="199"/>
      <c r="G42" s="199"/>
      <c r="H42" s="200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198" t="s">
        <v>195</v>
      </c>
      <c r="B43" s="199"/>
      <c r="C43" s="199"/>
      <c r="D43" s="199"/>
      <c r="E43" s="199"/>
      <c r="F43" s="199"/>
      <c r="G43" s="199"/>
      <c r="H43" s="200"/>
      <c r="I43" s="4">
        <v>146</v>
      </c>
      <c r="J43" s="130">
        <f>J8+J28+J39+J41</f>
        <v>4334665186.0411644</v>
      </c>
      <c r="K43" s="9">
        <f>K8+K28+K39+K41</f>
        <v>1201217779.4112222</v>
      </c>
      <c r="L43" s="130">
        <f>L8+L28+L39+L41</f>
        <v>4225057880.0565672</v>
      </c>
      <c r="M43" s="9">
        <f>M8+M28+M39+M41</f>
        <v>1157647589.7513275</v>
      </c>
      <c r="N43" s="87"/>
    </row>
    <row r="44" spans="1:14" x14ac:dyDescent="0.2">
      <c r="A44" s="198" t="s">
        <v>196</v>
      </c>
      <c r="B44" s="199"/>
      <c r="C44" s="199"/>
      <c r="D44" s="199"/>
      <c r="E44" s="199"/>
      <c r="F44" s="199"/>
      <c r="G44" s="199"/>
      <c r="H44" s="200"/>
      <c r="I44" s="4">
        <v>147</v>
      </c>
      <c r="J44" s="130">
        <f>J11+J34+J40+J42</f>
        <v>4095702812.4491534</v>
      </c>
      <c r="K44" s="9">
        <f>K11+K34+K40+K42</f>
        <v>1142729835.8640778</v>
      </c>
      <c r="L44" s="130">
        <f>L11+L34+L40+L42</f>
        <v>4130067428.4560609</v>
      </c>
      <c r="M44" s="9">
        <f>M11+M34+M40+M42</f>
        <v>1143735940.1799004</v>
      </c>
      <c r="N44" s="87"/>
    </row>
    <row r="45" spans="1:14" x14ac:dyDescent="0.2">
      <c r="A45" s="198" t="s">
        <v>197</v>
      </c>
      <c r="B45" s="199"/>
      <c r="C45" s="199"/>
      <c r="D45" s="199"/>
      <c r="E45" s="199"/>
      <c r="F45" s="199"/>
      <c r="G45" s="199"/>
      <c r="H45" s="200"/>
      <c r="I45" s="4">
        <v>148</v>
      </c>
      <c r="J45" s="130">
        <f>J43-J44</f>
        <v>238962373.59201097</v>
      </c>
      <c r="K45" s="9">
        <f>K43-K44</f>
        <v>58487943.547144413</v>
      </c>
      <c r="L45" s="130">
        <f>L43-L44</f>
        <v>94990451.600506306</v>
      </c>
      <c r="M45" s="9">
        <f>M43-M44</f>
        <v>13911649.571427107</v>
      </c>
      <c r="N45" s="87"/>
    </row>
    <row r="46" spans="1:14" x14ac:dyDescent="0.2">
      <c r="A46" s="217" t="s">
        <v>198</v>
      </c>
      <c r="B46" s="218"/>
      <c r="C46" s="218"/>
      <c r="D46" s="218"/>
      <c r="E46" s="218"/>
      <c r="F46" s="218"/>
      <c r="G46" s="218"/>
      <c r="H46" s="219"/>
      <c r="I46" s="4">
        <v>149</v>
      </c>
      <c r="J46" s="130">
        <f>IF(J43&gt;J44,J43-J44,0)</f>
        <v>238962373.59201097</v>
      </c>
      <c r="K46" s="9">
        <f>IF(K43&gt;K44,K43-K44,0)</f>
        <v>58487943.547144413</v>
      </c>
      <c r="L46" s="130">
        <f>IF(L43&gt;L44,L43-L44,0)</f>
        <v>94990451.600506306</v>
      </c>
      <c r="M46" s="9">
        <f>IF(M43&gt;M44,M43-M44,0)</f>
        <v>13911649.571427107</v>
      </c>
      <c r="N46" s="87"/>
    </row>
    <row r="47" spans="1:14" x14ac:dyDescent="0.2">
      <c r="A47" s="217" t="s">
        <v>199</v>
      </c>
      <c r="B47" s="218"/>
      <c r="C47" s="218"/>
      <c r="D47" s="218"/>
      <c r="E47" s="218"/>
      <c r="F47" s="218"/>
      <c r="G47" s="218"/>
      <c r="H47" s="219"/>
      <c r="I47" s="4">
        <v>150</v>
      </c>
      <c r="J47" s="130">
        <f>IF(J44&gt;J43,J44-J43,0)</f>
        <v>0</v>
      </c>
      <c r="K47" s="9">
        <f>IF(K44&gt;K43,K44-K43,0)</f>
        <v>0</v>
      </c>
      <c r="L47" s="130">
        <f>IF(L44&gt;L43,L44-L43,0)</f>
        <v>0</v>
      </c>
      <c r="M47" s="9">
        <f>IF(M44&gt;M43,M44-M43,0)</f>
        <v>0</v>
      </c>
      <c r="N47" s="87"/>
    </row>
    <row r="48" spans="1:14" x14ac:dyDescent="0.2">
      <c r="A48" s="198" t="s">
        <v>200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0">
        <v>51208855</v>
      </c>
      <c r="K48" s="91">
        <v>17394261</v>
      </c>
      <c r="L48" s="10">
        <v>35002201.527999997</v>
      </c>
      <c r="M48" s="91">
        <v>13292045.08994</v>
      </c>
      <c r="N48" s="87"/>
    </row>
    <row r="49" spans="1:14" x14ac:dyDescent="0.2">
      <c r="A49" s="198" t="s">
        <v>201</v>
      </c>
      <c r="B49" s="199"/>
      <c r="C49" s="199"/>
      <c r="D49" s="199"/>
      <c r="E49" s="199"/>
      <c r="F49" s="199"/>
      <c r="G49" s="199"/>
      <c r="H49" s="200"/>
      <c r="I49" s="4">
        <v>152</v>
      </c>
      <c r="J49" s="130">
        <f>J45-J48</f>
        <v>187753518.59201097</v>
      </c>
      <c r="K49" s="9">
        <f>K45-K48</f>
        <v>41093682.547144413</v>
      </c>
      <c r="L49" s="130">
        <f>L45-L48</f>
        <v>59988250.072506309</v>
      </c>
      <c r="M49" s="9">
        <f>M45-M48</f>
        <v>619604.48148710653</v>
      </c>
      <c r="N49" s="87"/>
    </row>
    <row r="50" spans="1:14" x14ac:dyDescent="0.2">
      <c r="A50" s="217" t="s">
        <v>202</v>
      </c>
      <c r="B50" s="218"/>
      <c r="C50" s="218"/>
      <c r="D50" s="218"/>
      <c r="E50" s="218"/>
      <c r="F50" s="218"/>
      <c r="G50" s="218"/>
      <c r="H50" s="219"/>
      <c r="I50" s="4">
        <v>153</v>
      </c>
      <c r="J50" s="130">
        <f>IF(J49&gt;0,J49,0)</f>
        <v>187753518.59201097</v>
      </c>
      <c r="K50" s="9">
        <f>IF(K49&gt;0,K49,0)</f>
        <v>41093682.547144413</v>
      </c>
      <c r="L50" s="130">
        <f>IF(L49&gt;0,L49,0)</f>
        <v>59988250.072506309</v>
      </c>
      <c r="M50" s="9">
        <f>IF(M49&gt;0,M49,0)</f>
        <v>619604.48148710653</v>
      </c>
      <c r="N50" s="87"/>
    </row>
    <row r="51" spans="1:14" x14ac:dyDescent="0.2">
      <c r="A51" s="247" t="s">
        <v>203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6" t="s">
        <v>204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50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91">
        <f>J50-J55</f>
        <v>182399657.59201097</v>
      </c>
      <c r="K54" s="91">
        <f>K50-K55</f>
        <v>40208560.547144413</v>
      </c>
      <c r="L54" s="91">
        <f>L50-L55</f>
        <v>54406863.092506304</v>
      </c>
      <c r="M54" s="91">
        <f>M50-M55</f>
        <v>314784.69148710649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92">
        <v>5353861</v>
      </c>
      <c r="K55" s="91">
        <v>885122</v>
      </c>
      <c r="L55" s="92">
        <v>5581386.9800000004</v>
      </c>
      <c r="M55" s="91">
        <v>304819.79000000004</v>
      </c>
      <c r="N55" s="87"/>
    </row>
    <row r="56" spans="1:14" ht="12.75" customHeight="1" x14ac:dyDescent="0.2">
      <c r="A56" s="206" t="s">
        <v>208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50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25"/>
      <c r="I57" s="14">
        <v>157</v>
      </c>
      <c r="J57" s="105">
        <f>J49</f>
        <v>187753518.59201097</v>
      </c>
      <c r="K57" s="8">
        <f>K49</f>
        <v>41093682.547144413</v>
      </c>
      <c r="L57" s="105">
        <f>L49</f>
        <v>59988250.072506309</v>
      </c>
      <c r="M57" s="8">
        <f>M49</f>
        <v>619604.48148710653</v>
      </c>
      <c r="N57" s="87"/>
    </row>
    <row r="58" spans="1:14" x14ac:dyDescent="0.2">
      <c r="A58" s="198" t="s">
        <v>210</v>
      </c>
      <c r="B58" s="199"/>
      <c r="C58" s="199"/>
      <c r="D58" s="199"/>
      <c r="E58" s="199"/>
      <c r="F58" s="199"/>
      <c r="G58" s="199"/>
      <c r="H58" s="200"/>
      <c r="I58" s="4">
        <v>158</v>
      </c>
      <c r="J58" s="130">
        <f>SUM(J59:J65)</f>
        <v>-10429400</v>
      </c>
      <c r="K58" s="9">
        <f>SUM(K59:K65)</f>
        <v>3602700</v>
      </c>
      <c r="L58" s="130">
        <f>SUM(L59:L65)</f>
        <v>3152104</v>
      </c>
      <c r="M58" s="9">
        <f>SUM(M59:M65)</f>
        <v>4164524</v>
      </c>
      <c r="N58" s="87"/>
    </row>
    <row r="59" spans="1:14" x14ac:dyDescent="0.2">
      <c r="A59" s="198" t="s">
        <v>211</v>
      </c>
      <c r="B59" s="199"/>
      <c r="C59" s="199"/>
      <c r="D59" s="199"/>
      <c r="E59" s="199"/>
      <c r="F59" s="199"/>
      <c r="G59" s="199"/>
      <c r="H59" s="200"/>
      <c r="I59" s="4">
        <v>159</v>
      </c>
      <c r="J59" s="10">
        <v>-9192855</v>
      </c>
      <c r="K59" s="10">
        <v>4986944</v>
      </c>
      <c r="L59" s="10">
        <v>3324886</v>
      </c>
      <c r="M59" s="10">
        <v>5386886</v>
      </c>
      <c r="N59" s="87"/>
    </row>
    <row r="60" spans="1:14" x14ac:dyDescent="0.2">
      <c r="A60" s="198" t="s">
        <v>212</v>
      </c>
      <c r="B60" s="199"/>
      <c r="C60" s="199"/>
      <c r="D60" s="199"/>
      <c r="E60" s="199"/>
      <c r="F60" s="199"/>
      <c r="G60" s="199"/>
      <c r="H60" s="200"/>
      <c r="I60" s="4">
        <v>160</v>
      </c>
      <c r="J60" s="10"/>
      <c r="K60" s="10">
        <v>0</v>
      </c>
      <c r="L60" s="10"/>
      <c r="M60" s="10">
        <v>0</v>
      </c>
      <c r="N60" s="87"/>
    </row>
    <row r="61" spans="1:14" x14ac:dyDescent="0.2">
      <c r="A61" s="198" t="s">
        <v>213</v>
      </c>
      <c r="B61" s="199"/>
      <c r="C61" s="199"/>
      <c r="D61" s="199"/>
      <c r="E61" s="199"/>
      <c r="F61" s="199"/>
      <c r="G61" s="199"/>
      <c r="H61" s="200"/>
      <c r="I61" s="4">
        <v>161</v>
      </c>
      <c r="J61" s="10">
        <v>346734</v>
      </c>
      <c r="K61" s="10">
        <v>199035</v>
      </c>
      <c r="L61" s="10">
        <v>826501</v>
      </c>
      <c r="M61" s="10">
        <v>-223079</v>
      </c>
      <c r="N61" s="87"/>
    </row>
    <row r="62" spans="1:14" x14ac:dyDescent="0.2">
      <c r="A62" s="198" t="s">
        <v>214</v>
      </c>
      <c r="B62" s="199"/>
      <c r="C62" s="199"/>
      <c r="D62" s="199"/>
      <c r="E62" s="199"/>
      <c r="F62" s="199"/>
      <c r="G62" s="199"/>
      <c r="H62" s="200"/>
      <c r="I62" s="4">
        <v>162</v>
      </c>
      <c r="J62" s="10"/>
      <c r="K62" s="10">
        <v>0</v>
      </c>
      <c r="L62" s="10"/>
      <c r="M62" s="10">
        <v>0</v>
      </c>
      <c r="N62" s="87"/>
    </row>
    <row r="63" spans="1:14" x14ac:dyDescent="0.2">
      <c r="A63" s="198" t="s">
        <v>215</v>
      </c>
      <c r="B63" s="199"/>
      <c r="C63" s="199"/>
      <c r="D63" s="199"/>
      <c r="E63" s="199"/>
      <c r="F63" s="199"/>
      <c r="G63" s="199"/>
      <c r="H63" s="200"/>
      <c r="I63" s="4">
        <v>163</v>
      </c>
      <c r="J63" s="10"/>
      <c r="K63" s="10">
        <v>0</v>
      </c>
      <c r="L63" s="10"/>
      <c r="M63" s="10">
        <v>0</v>
      </c>
      <c r="N63" s="87"/>
    </row>
    <row r="64" spans="1:14" x14ac:dyDescent="0.2">
      <c r="A64" s="198" t="s">
        <v>216</v>
      </c>
      <c r="B64" s="199"/>
      <c r="C64" s="199"/>
      <c r="D64" s="199"/>
      <c r="E64" s="199"/>
      <c r="F64" s="199"/>
      <c r="G64" s="199"/>
      <c r="H64" s="200"/>
      <c r="I64" s="4">
        <v>164</v>
      </c>
      <c r="J64" s="10"/>
      <c r="K64" s="10">
        <v>0</v>
      </c>
      <c r="L64" s="10"/>
      <c r="M64" s="10">
        <v>0</v>
      </c>
      <c r="N64" s="87"/>
    </row>
    <row r="65" spans="1:14" x14ac:dyDescent="0.2">
      <c r="A65" s="198" t="s">
        <v>217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0">
        <v>-1583279</v>
      </c>
      <c r="K65" s="10">
        <v>-1583279</v>
      </c>
      <c r="L65" s="10">
        <v>-999283</v>
      </c>
      <c r="M65" s="10">
        <v>-999283</v>
      </c>
      <c r="N65" s="87"/>
    </row>
    <row r="66" spans="1:14" x14ac:dyDescent="0.2">
      <c r="A66" s="198" t="s">
        <v>218</v>
      </c>
      <c r="B66" s="199"/>
      <c r="C66" s="199"/>
      <c r="D66" s="199"/>
      <c r="E66" s="199"/>
      <c r="F66" s="199"/>
      <c r="G66" s="199"/>
      <c r="H66" s="200"/>
      <c r="I66" s="4">
        <v>166</v>
      </c>
      <c r="J66" s="10">
        <v>0</v>
      </c>
      <c r="K66" s="10">
        <v>0</v>
      </c>
      <c r="L66" s="10">
        <v>0</v>
      </c>
      <c r="M66" s="10">
        <v>0</v>
      </c>
      <c r="N66" s="87"/>
    </row>
    <row r="67" spans="1:14" x14ac:dyDescent="0.2">
      <c r="A67" s="198" t="s">
        <v>219</v>
      </c>
      <c r="B67" s="199"/>
      <c r="C67" s="199"/>
      <c r="D67" s="199"/>
      <c r="E67" s="199"/>
      <c r="F67" s="199"/>
      <c r="G67" s="199"/>
      <c r="H67" s="200"/>
      <c r="I67" s="4">
        <v>167</v>
      </c>
      <c r="J67" s="130">
        <f>J58-J66</f>
        <v>-10429400</v>
      </c>
      <c r="K67" s="9">
        <f>K58-K66</f>
        <v>3602700</v>
      </c>
      <c r="L67" s="130">
        <f>L58-L66</f>
        <v>3152104</v>
      </c>
      <c r="M67" s="9">
        <f>M58-M66</f>
        <v>4164524</v>
      </c>
      <c r="N67" s="87"/>
    </row>
    <row r="68" spans="1:14" x14ac:dyDescent="0.2">
      <c r="A68" s="198" t="s">
        <v>220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06">
        <f>J57+J67</f>
        <v>177324118.59201097</v>
      </c>
      <c r="K68" s="12">
        <f>K57+K67</f>
        <v>44696382.547144413</v>
      </c>
      <c r="L68" s="106">
        <f>L57+L67</f>
        <v>63140354.072506309</v>
      </c>
      <c r="M68" s="12">
        <f>M57+M67</f>
        <v>4784128.4814871065</v>
      </c>
      <c r="N68" s="87"/>
    </row>
    <row r="69" spans="1:14" ht="12.75" customHeight="1" x14ac:dyDescent="0.2">
      <c r="A69" s="260" t="s">
        <v>221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87"/>
    </row>
    <row r="70" spans="1:14" ht="12.75" customHeight="1" x14ac:dyDescent="0.2">
      <c r="A70" s="254" t="s">
        <v>222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6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1">
        <f>J68-J72</f>
        <v>172177079.59201097</v>
      </c>
      <c r="K71" s="131">
        <f>K68-K72</f>
        <v>43674299.547144413</v>
      </c>
      <c r="L71" s="131">
        <f>L68-L72</f>
        <v>57989063.072506309</v>
      </c>
      <c r="M71" s="131">
        <f>M68-M72</f>
        <v>4422923.4814871065</v>
      </c>
      <c r="N71" s="87"/>
    </row>
    <row r="72" spans="1:14" x14ac:dyDescent="0.2">
      <c r="A72" s="257" t="s">
        <v>207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32">
        <v>5147039</v>
      </c>
      <c r="K72" s="132">
        <v>1022083</v>
      </c>
      <c r="L72" s="134">
        <v>5151291</v>
      </c>
      <c r="M72" s="132">
        <v>361205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8:L11 L25:L47 M43:M47 M11 M23 J25:J47 M34 K8 J8:J11 K28 M8 J13:J23 M13 M17 K13 M28 K17 K43:K47 K11 K23 K34 J49:M51 L13:L23">
      <formula1>0</formula1>
    </dataValidation>
    <dataValidation type="whole" operator="notEqual" allowBlank="1" showInputMessage="1" showErrorMessage="1" errorTitle="Pogrešan unos" error="Mogu se unijeti samo cjelobrojne vrijednosti." sqref="J54:M54 J57:M58 L48 J48 M67:M68 L60:L68 J60:J66 J67:K68 J72 L72">
      <formula1>999999999999</formula1>
    </dataValidation>
    <dataValidation operator="greaterThanOrEqual" allowBlank="1" showInputMessage="1" showErrorMessage="1" errorTitle="Pogrešan unos" error="Mogu se unijeti samo cjelobrojne pozitivne vrijednosti." sqref="M18:M22 M9:M10 M12 M14:M16 M25:M27 M29:M33 M35:M42 M48 K18:K22 K9:K10 K12 K14:K16 K25:K27 K29:K33 K35:K42 K48 J24:M24 M55 K55 M59:M66 K59:K66 K72 M72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N16" sqref="N1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63" t="s">
        <v>224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5" t="s">
        <v>225</v>
      </c>
      <c r="B8" s="196"/>
      <c r="C8" s="196"/>
      <c r="D8" s="196"/>
      <c r="E8" s="196"/>
      <c r="F8" s="196"/>
      <c r="G8" s="196"/>
      <c r="H8" s="196"/>
      <c r="I8" s="4">
        <v>1</v>
      </c>
      <c r="J8" s="10">
        <v>238962374</v>
      </c>
      <c r="K8" s="10">
        <v>94990452</v>
      </c>
    </row>
    <row r="9" spans="1:11" x14ac:dyDescent="0.2">
      <c r="A9" s="195" t="s">
        <v>226</v>
      </c>
      <c r="B9" s="196"/>
      <c r="C9" s="196"/>
      <c r="D9" s="196"/>
      <c r="E9" s="196"/>
      <c r="F9" s="196"/>
      <c r="G9" s="196"/>
      <c r="H9" s="196"/>
      <c r="I9" s="4">
        <v>2</v>
      </c>
      <c r="J9" s="10">
        <v>191429714</v>
      </c>
      <c r="K9" s="10">
        <v>194045992</v>
      </c>
    </row>
    <row r="10" spans="1:11" x14ac:dyDescent="0.2">
      <c r="A10" s="195" t="s">
        <v>227</v>
      </c>
      <c r="B10" s="196"/>
      <c r="C10" s="196"/>
      <c r="D10" s="196"/>
      <c r="E10" s="196"/>
      <c r="F10" s="196"/>
      <c r="G10" s="196"/>
      <c r="H10" s="196"/>
      <c r="I10" s="4">
        <v>3</v>
      </c>
      <c r="J10" s="10">
        <v>37114593</v>
      </c>
      <c r="K10" s="10">
        <v>0</v>
      </c>
    </row>
    <row r="11" spans="1:11" x14ac:dyDescent="0.2">
      <c r="A11" s="195" t="s">
        <v>228</v>
      </c>
      <c r="B11" s="196"/>
      <c r="C11" s="196"/>
      <c r="D11" s="196"/>
      <c r="E11" s="196"/>
      <c r="F11" s="196"/>
      <c r="G11" s="196"/>
      <c r="H11" s="196"/>
      <c r="I11" s="4">
        <v>4</v>
      </c>
      <c r="J11" s="10">
        <v>0</v>
      </c>
      <c r="K11" s="10">
        <v>186572149</v>
      </c>
    </row>
    <row r="12" spans="1:11" x14ac:dyDescent="0.2">
      <c r="A12" s="195" t="s">
        <v>229</v>
      </c>
      <c r="B12" s="196"/>
      <c r="C12" s="196"/>
      <c r="D12" s="196"/>
      <c r="E12" s="196"/>
      <c r="F12" s="196"/>
      <c r="G12" s="196"/>
      <c r="H12" s="196"/>
      <c r="I12" s="4">
        <v>5</v>
      </c>
      <c r="J12" s="10">
        <v>15134351</v>
      </c>
      <c r="K12" s="10">
        <v>0</v>
      </c>
    </row>
    <row r="13" spans="1:11" x14ac:dyDescent="0.2">
      <c r="A13" s="195" t="s">
        <v>230</v>
      </c>
      <c r="B13" s="196"/>
      <c r="C13" s="196"/>
      <c r="D13" s="196"/>
      <c r="E13" s="196"/>
      <c r="F13" s="196"/>
      <c r="G13" s="196"/>
      <c r="H13" s="196"/>
      <c r="I13" s="4">
        <v>6</v>
      </c>
      <c r="J13" s="10">
        <v>22489361</v>
      </c>
      <c r="K13" s="10">
        <v>51314349</v>
      </c>
    </row>
    <row r="14" spans="1:11" x14ac:dyDescent="0.2">
      <c r="A14" s="198" t="s">
        <v>231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505130393</v>
      </c>
      <c r="K14" s="9">
        <f>SUM(K8:K13)</f>
        <v>526922942</v>
      </c>
    </row>
    <row r="15" spans="1:11" x14ac:dyDescent="0.2">
      <c r="A15" s="195" t="s">
        <v>232</v>
      </c>
      <c r="B15" s="196"/>
      <c r="C15" s="196"/>
      <c r="D15" s="196"/>
      <c r="E15" s="196"/>
      <c r="F15" s="196"/>
      <c r="G15" s="196"/>
      <c r="H15" s="196"/>
      <c r="I15" s="4">
        <v>8</v>
      </c>
      <c r="J15" s="10">
        <v>0</v>
      </c>
      <c r="K15" s="10">
        <v>18083082</v>
      </c>
    </row>
    <row r="16" spans="1:11" x14ac:dyDescent="0.2">
      <c r="A16" s="195" t="s">
        <v>233</v>
      </c>
      <c r="B16" s="196"/>
      <c r="C16" s="196"/>
      <c r="D16" s="196"/>
      <c r="E16" s="196"/>
      <c r="F16" s="196"/>
      <c r="G16" s="196"/>
      <c r="H16" s="196"/>
      <c r="I16" s="4">
        <v>9</v>
      </c>
      <c r="J16" s="10">
        <v>856176</v>
      </c>
      <c r="K16" s="10">
        <v>0</v>
      </c>
    </row>
    <row r="17" spans="1:11" x14ac:dyDescent="0.2">
      <c r="A17" s="195" t="s">
        <v>234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0">
        <v>0</v>
      </c>
      <c r="K17" s="10">
        <v>32209946</v>
      </c>
    </row>
    <row r="18" spans="1:11" x14ac:dyDescent="0.2">
      <c r="A18" s="195" t="s">
        <v>235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1">
        <v>27536272</v>
      </c>
      <c r="K18" s="91">
        <v>18997008</v>
      </c>
    </row>
    <row r="19" spans="1:11" x14ac:dyDescent="0.2">
      <c r="A19" s="198" t="s">
        <v>236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28392448</v>
      </c>
      <c r="K19" s="9">
        <f>SUM(K15:K18)</f>
        <v>69290036</v>
      </c>
    </row>
    <row r="20" spans="1:11" x14ac:dyDescent="0.2">
      <c r="A20" s="198" t="s">
        <v>237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476737945</v>
      </c>
      <c r="K20" s="9">
        <f>IF(K14&gt;K19,K14-K19,0)</f>
        <v>457632906</v>
      </c>
    </row>
    <row r="21" spans="1:11" x14ac:dyDescent="0.2">
      <c r="A21" s="198" t="s">
        <v>238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63" t="s">
        <v>239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5" t="s">
        <v>240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">
        <v>72855175</v>
      </c>
      <c r="K23" s="10">
        <v>4093277</v>
      </c>
    </row>
    <row r="24" spans="1:11" x14ac:dyDescent="0.2">
      <c r="A24" s="195" t="s">
        <v>241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">
        <v>398064</v>
      </c>
      <c r="K24" s="10">
        <v>6515616</v>
      </c>
    </row>
    <row r="25" spans="1:11" x14ac:dyDescent="0.2">
      <c r="A25" s="195" t="s">
        <v>242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">
        <v>5078934</v>
      </c>
      <c r="K25" s="10">
        <v>5091059</v>
      </c>
    </row>
    <row r="26" spans="1:11" x14ac:dyDescent="0.2">
      <c r="A26" s="195" t="s">
        <v>243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">
        <v>0</v>
      </c>
      <c r="K26" s="10"/>
    </row>
    <row r="27" spans="1:11" x14ac:dyDescent="0.2">
      <c r="A27" s="195" t="s">
        <v>244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">
        <v>1390816</v>
      </c>
      <c r="K27" s="10">
        <v>97180</v>
      </c>
    </row>
    <row r="28" spans="1:11" x14ac:dyDescent="0.2">
      <c r="A28" s="198" t="s">
        <v>245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79722989</v>
      </c>
      <c r="K28" s="9">
        <f>SUM(K23:K27)</f>
        <v>15797132</v>
      </c>
    </row>
    <row r="29" spans="1:11" x14ac:dyDescent="0.2">
      <c r="A29" s="195" t="s">
        <v>246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">
        <v>437112374</v>
      </c>
      <c r="K29" s="10">
        <v>206795174</v>
      </c>
    </row>
    <row r="30" spans="1:11" x14ac:dyDescent="0.2">
      <c r="A30" s="195" t="s">
        <v>247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">
        <v>884520</v>
      </c>
      <c r="K30" s="10">
        <v>0</v>
      </c>
    </row>
    <row r="31" spans="1:11" x14ac:dyDescent="0.2">
      <c r="A31" s="195" t="s">
        <v>248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">
        <v>618979</v>
      </c>
      <c r="K31" s="10">
        <v>34989</v>
      </c>
    </row>
    <row r="32" spans="1:11" x14ac:dyDescent="0.2">
      <c r="A32" s="198" t="s">
        <v>249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438615873</v>
      </c>
      <c r="K32" s="9">
        <f>SUM(K29:K31)</f>
        <v>206830163</v>
      </c>
    </row>
    <row r="33" spans="1:11" x14ac:dyDescent="0.2">
      <c r="A33" s="198" t="s">
        <v>250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8" t="s">
        <v>251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358892884</v>
      </c>
      <c r="K34" s="9">
        <f>IF(K32&gt;K28,K32-K28,0)</f>
        <v>191033031</v>
      </c>
    </row>
    <row r="35" spans="1:11" x14ac:dyDescent="0.2">
      <c r="A35" s="263" t="s">
        <v>252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5" t="s">
        <v>253</v>
      </c>
      <c r="B36" s="196"/>
      <c r="C36" s="196"/>
      <c r="D36" s="196"/>
      <c r="E36" s="196"/>
      <c r="F36" s="196"/>
      <c r="G36" s="196"/>
      <c r="H36" s="196"/>
      <c r="I36" s="4">
        <v>27</v>
      </c>
      <c r="J36" s="10">
        <v>0</v>
      </c>
      <c r="K36" s="10">
        <v>0</v>
      </c>
    </row>
    <row r="37" spans="1:11" x14ac:dyDescent="0.2">
      <c r="A37" s="195" t="s">
        <v>254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0">
        <v>853618693</v>
      </c>
      <c r="K37" s="10">
        <v>198920829</v>
      </c>
    </row>
    <row r="38" spans="1:11" x14ac:dyDescent="0.2">
      <c r="A38" s="195" t="s">
        <v>255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0">
        <v>3307617</v>
      </c>
      <c r="K38" s="10">
        <v>6945454</v>
      </c>
    </row>
    <row r="39" spans="1:11" x14ac:dyDescent="0.2">
      <c r="A39" s="198" t="s">
        <v>256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856926310</v>
      </c>
      <c r="K39" s="9">
        <f>SUM(K36:K38)</f>
        <v>205866283</v>
      </c>
    </row>
    <row r="40" spans="1:11" x14ac:dyDescent="0.2">
      <c r="A40" s="195" t="s">
        <v>257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0">
        <v>856535089</v>
      </c>
      <c r="K40" s="10">
        <v>397451725</v>
      </c>
    </row>
    <row r="41" spans="1:11" x14ac:dyDescent="0.2">
      <c r="A41" s="195" t="s">
        <v>258</v>
      </c>
      <c r="B41" s="196"/>
      <c r="C41" s="196"/>
      <c r="D41" s="196"/>
      <c r="E41" s="196"/>
      <c r="F41" s="196"/>
      <c r="G41" s="196"/>
      <c r="H41" s="196"/>
      <c r="I41" s="4">
        <v>32</v>
      </c>
      <c r="J41" s="91">
        <v>48479634</v>
      </c>
      <c r="K41" s="91">
        <v>48642321</v>
      </c>
    </row>
    <row r="42" spans="1:11" x14ac:dyDescent="0.2">
      <c r="A42" s="195" t="s">
        <v>259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">
        <v>2218911</v>
      </c>
      <c r="K42" s="10">
        <v>1037728</v>
      </c>
    </row>
    <row r="43" spans="1:11" x14ac:dyDescent="0.2">
      <c r="A43" s="195" t="s">
        <v>260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0">
        <v>12977357</v>
      </c>
      <c r="K43" s="10">
        <v>0</v>
      </c>
    </row>
    <row r="44" spans="1:11" x14ac:dyDescent="0.2">
      <c r="A44" s="195" t="s">
        <v>261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0">
        <v>8826935</v>
      </c>
      <c r="K44" s="10">
        <v>863130</v>
      </c>
    </row>
    <row r="45" spans="1:11" x14ac:dyDescent="0.2">
      <c r="A45" s="198" t="s">
        <v>262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929037926</v>
      </c>
      <c r="K45" s="9">
        <f>SUM(K40:K44)</f>
        <v>447994904</v>
      </c>
    </row>
    <row r="46" spans="1:11" x14ac:dyDescent="0.2">
      <c r="A46" s="198" t="s">
        <v>263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198" t="s">
        <v>264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72111616</v>
      </c>
      <c r="K47" s="9">
        <f>IF(K45&gt;K39,K45-K39,0)</f>
        <v>242128621</v>
      </c>
    </row>
    <row r="48" spans="1:11" x14ac:dyDescent="0.2">
      <c r="A48" s="195" t="s">
        <v>265</v>
      </c>
      <c r="B48" s="196"/>
      <c r="C48" s="196"/>
      <c r="D48" s="196"/>
      <c r="E48" s="196"/>
      <c r="F48" s="196"/>
      <c r="G48" s="196"/>
      <c r="H48" s="196"/>
      <c r="I48" s="4">
        <v>39</v>
      </c>
      <c r="J48" s="9">
        <f>IF(J20-J21+J33-J34+J46-J47&gt;0,J20-J21+J33-J34+J46-J47,0)</f>
        <v>45733445</v>
      </c>
      <c r="K48" s="9">
        <f>IF(K20-K21+K33-K34+K46-K47&gt;0,K20-K21+K33-K34+K46-K47,0)</f>
        <v>24471254</v>
      </c>
    </row>
    <row r="49" spans="1:11" x14ac:dyDescent="0.2">
      <c r="A49" s="195" t="s">
        <v>266</v>
      </c>
      <c r="B49" s="196"/>
      <c r="C49" s="196"/>
      <c r="D49" s="196"/>
      <c r="E49" s="196"/>
      <c r="F49" s="196"/>
      <c r="G49" s="196"/>
      <c r="H49" s="196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0</v>
      </c>
    </row>
    <row r="50" spans="1:11" x14ac:dyDescent="0.2">
      <c r="A50" s="195" t="s">
        <v>267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0">
        <v>291877418</v>
      </c>
      <c r="K50" s="10">
        <v>337610863</v>
      </c>
    </row>
    <row r="51" spans="1:11" x14ac:dyDescent="0.2">
      <c r="A51" s="195" t="s">
        <v>268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0">
        <v>45733445</v>
      </c>
      <c r="K51" s="10">
        <v>24471254</v>
      </c>
    </row>
    <row r="52" spans="1:11" x14ac:dyDescent="0.2">
      <c r="A52" s="195" t="s">
        <v>269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0">
        <v>0</v>
      </c>
      <c r="K52" s="10">
        <v>0</v>
      </c>
    </row>
    <row r="53" spans="1:11" x14ac:dyDescent="0.2">
      <c r="A53" s="214" t="s">
        <v>270</v>
      </c>
      <c r="B53" s="215"/>
      <c r="C53" s="215"/>
      <c r="D53" s="215"/>
      <c r="E53" s="215"/>
      <c r="F53" s="215"/>
      <c r="G53" s="215"/>
      <c r="H53" s="215"/>
      <c r="I53" s="7">
        <v>44</v>
      </c>
      <c r="J53" s="12">
        <f>J50+J51-J52</f>
        <v>337610863</v>
      </c>
      <c r="K53" s="12">
        <f>K50+K51-K52</f>
        <v>362082117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15:K18 J29:K31 J23:K27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28:K28 J19:K21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N14" sqref="N14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85546875" style="113" bestFit="1" customWidth="1"/>
    <col min="14" max="16384" width="9.140625" style="71"/>
  </cols>
  <sheetData>
    <row r="1" spans="1:13" ht="15" customHeight="1" x14ac:dyDescent="0.2">
      <c r="A1" s="281" t="s">
        <v>271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14"/>
    </row>
    <row r="2" spans="1:13" x14ac:dyDescent="0.2">
      <c r="A2" s="289" t="s">
        <v>323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  <c r="L4" s="87"/>
      <c r="M4" s="113"/>
    </row>
    <row r="5" spans="1:13" ht="31.5" customHeight="1" thickBot="1" x14ac:dyDescent="0.25">
      <c r="A5" s="287" t="s">
        <v>55</v>
      </c>
      <c r="B5" s="287"/>
      <c r="C5" s="287"/>
      <c r="D5" s="287"/>
      <c r="E5" s="287"/>
      <c r="F5" s="287"/>
      <c r="G5" s="287"/>
      <c r="H5" s="287"/>
      <c r="I5" s="72" t="s">
        <v>56</v>
      </c>
      <c r="J5" s="82" t="s">
        <v>163</v>
      </c>
      <c r="K5" s="82" t="s">
        <v>164</v>
      </c>
    </row>
    <row r="6" spans="1:13" x14ac:dyDescent="0.2">
      <c r="A6" s="288">
        <v>1</v>
      </c>
      <c r="B6" s="288"/>
      <c r="C6" s="288"/>
      <c r="D6" s="288"/>
      <c r="E6" s="288"/>
      <c r="F6" s="288"/>
      <c r="G6" s="288"/>
      <c r="H6" s="288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187400085</v>
      </c>
      <c r="K8" s="10">
        <f>'Balance sheet'!K72</f>
        <v>184048880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540103118</v>
      </c>
      <c r="K9" s="10">
        <f>'Balance sheet'!K73</f>
        <v>706358532.81299734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400872825</v>
      </c>
      <c r="K10" s="10">
        <f>'Balance sheet'!K80</f>
        <v>385053139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182399657.59201097</v>
      </c>
      <c r="K11" s="10">
        <f>'Balance sheet'!K84</f>
        <v>54407184.536631584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49218042</v>
      </c>
      <c r="K15" s="10">
        <f>'Balance sheet'!K86</f>
        <v>36671291</v>
      </c>
    </row>
    <row r="16" spans="1:13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2926394387.592011</v>
      </c>
      <c r="K16" s="9">
        <f>SUM(K7:K15)</f>
        <v>2932939687.3496289</v>
      </c>
      <c r="M16" s="87"/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f>'P&amp;L account'!J58</f>
        <v>-10429400</v>
      </c>
      <c r="K17" s="10">
        <f>'P&amp;L account'!L58</f>
        <v>3152104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119068102</v>
      </c>
      <c r="K22" s="10">
        <v>3393196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108638702</v>
      </c>
      <c r="K23" s="12">
        <f>SUM(K17:K22)</f>
        <v>6545300</v>
      </c>
    </row>
    <row r="24" spans="1:11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 x14ac:dyDescent="0.2">
      <c r="A25" s="275" t="s">
        <v>289</v>
      </c>
      <c r="B25" s="276"/>
      <c r="C25" s="276"/>
      <c r="D25" s="276"/>
      <c r="E25" s="276"/>
      <c r="F25" s="276"/>
      <c r="G25" s="276"/>
      <c r="H25" s="276"/>
      <c r="I25" s="75">
        <v>18</v>
      </c>
      <c r="J25" s="105">
        <f>J23-J26</f>
        <v>103491663</v>
      </c>
      <c r="K25" s="8">
        <f>K23-K26</f>
        <v>1394009</v>
      </c>
    </row>
    <row r="26" spans="1:11" ht="17.25" customHeight="1" x14ac:dyDescent="0.2">
      <c r="A26" s="277" t="s">
        <v>290</v>
      </c>
      <c r="B26" s="278"/>
      <c r="C26" s="278"/>
      <c r="D26" s="278"/>
      <c r="E26" s="278"/>
      <c r="F26" s="278"/>
      <c r="G26" s="278"/>
      <c r="H26" s="278"/>
      <c r="I26" s="76">
        <v>19</v>
      </c>
      <c r="J26" s="12">
        <f>'P&amp;L account'!J72</f>
        <v>5147039</v>
      </c>
      <c r="K26" s="12">
        <f>'P&amp;L account'!L72</f>
        <v>5151291</v>
      </c>
    </row>
    <row r="27" spans="1:11" ht="30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101.140625" style="71" customWidth="1"/>
    <col min="2" max="16384" width="9.140625" style="71"/>
  </cols>
  <sheetData>
    <row r="1" spans="1:10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x14ac:dyDescent="0.25">
      <c r="A2" s="128" t="s">
        <v>306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15.5" customHeight="1" x14ac:dyDescent="0.2">
      <c r="A4" s="129" t="s">
        <v>324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ht="18.75" customHeight="1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6.75" customHeight="1" x14ac:dyDescent="0.2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7.5" customHeight="1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</row>
    <row r="21" spans="1:10" x14ac:dyDescent="0.2">
      <c r="A21" s="125"/>
      <c r="B21" s="125"/>
      <c r="C21" s="125"/>
      <c r="D21" s="125"/>
      <c r="E21" s="125"/>
      <c r="F21" s="125"/>
      <c r="G21" s="125"/>
      <c r="H21" s="125"/>
      <c r="I21" s="126"/>
      <c r="J21" s="125"/>
    </row>
    <row r="22" spans="1:10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 x14ac:dyDescent="0.2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2018-02-26T07:57:28Z</cp:lastPrinted>
  <dcterms:created xsi:type="dcterms:W3CDTF">2008-10-17T11:51:54Z</dcterms:created>
  <dcterms:modified xsi:type="dcterms:W3CDTF">2018-02-28T09:16:48Z</dcterms:modified>
</cp:coreProperties>
</file>