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45" windowWidth="12000" windowHeight="1009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J13" i="20" l="1"/>
  <c r="K13" i="20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K45" i="20"/>
  <c r="J19" i="20"/>
  <c r="K19" i="20"/>
  <c r="J39" i="20"/>
  <c r="J32" i="20"/>
  <c r="J28" i="20"/>
  <c r="J14" i="20"/>
  <c r="J101" i="19"/>
  <c r="J91" i="19"/>
  <c r="J87" i="19"/>
  <c r="J83" i="19"/>
  <c r="J80" i="19"/>
  <c r="J73" i="19"/>
  <c r="J50" i="19"/>
  <c r="J42" i="19"/>
  <c r="J36" i="19"/>
  <c r="J27" i="19"/>
  <c r="J17" i="19"/>
  <c r="J10" i="19"/>
  <c r="J9" i="19" s="1"/>
  <c r="J23" i="17"/>
  <c r="J25" i="17" s="1"/>
  <c r="J16" i="17"/>
  <c r="K58" i="18"/>
  <c r="K67" i="18" s="1"/>
  <c r="J58" i="18"/>
  <c r="J67" i="18" s="1"/>
  <c r="J34" i="18"/>
  <c r="J28" i="18"/>
  <c r="J43" i="18" s="1"/>
  <c r="J23" i="18"/>
  <c r="J17" i="18"/>
  <c r="J13" i="18"/>
  <c r="J8" i="18"/>
  <c r="K73" i="19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K41" i="19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K34" i="20"/>
  <c r="K33" i="20"/>
  <c r="J34" i="20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25" i="17"/>
  <c r="J47" i="20"/>
  <c r="J46" i="20"/>
  <c r="K47" i="20"/>
  <c r="J57" i="19"/>
  <c r="J41" i="19"/>
  <c r="J70" i="19"/>
  <c r="K70" i="19"/>
  <c r="J115" i="19"/>
  <c r="K20" i="20"/>
  <c r="K21" i="20"/>
  <c r="M43" i="18" l="1"/>
  <c r="J67" i="19"/>
  <c r="J11" i="18"/>
  <c r="J44" i="18" s="1"/>
  <c r="J46" i="18" s="1"/>
  <c r="K46" i="20"/>
  <c r="K48" i="20" s="1"/>
  <c r="K51" i="20" s="1"/>
  <c r="L11" i="18"/>
  <c r="L44" i="18" s="1"/>
  <c r="J33" i="20"/>
  <c r="J21" i="20"/>
  <c r="J20" i="20"/>
  <c r="K119" i="19"/>
  <c r="K115" i="19"/>
  <c r="K9" i="19"/>
  <c r="L43" i="18"/>
  <c r="M11" i="18"/>
  <c r="M44" i="18" s="1"/>
  <c r="K11" i="18"/>
  <c r="K44" i="18" s="1"/>
  <c r="K45" i="18" s="1"/>
  <c r="K49" i="18" s="1"/>
  <c r="J45" i="18"/>
  <c r="J119" i="19"/>
  <c r="I387" i="14"/>
  <c r="M47" i="18" l="1"/>
  <c r="K67" i="19"/>
  <c r="J47" i="18"/>
  <c r="J48" i="20"/>
  <c r="K49" i="20"/>
  <c r="K53" i="20" s="1"/>
  <c r="L47" i="18"/>
  <c r="L45" i="18"/>
  <c r="L49" i="18" s="1"/>
  <c r="L46" i="18"/>
  <c r="J49" i="20"/>
  <c r="J52" i="20" s="1"/>
  <c r="J53" i="20" s="1"/>
  <c r="K47" i="18"/>
  <c r="K46" i="18"/>
  <c r="M46" i="18"/>
  <c r="M45" i="18"/>
  <c r="M49" i="18" s="1"/>
  <c r="M51" i="18" s="1"/>
  <c r="K51" i="18"/>
  <c r="K57" i="18"/>
  <c r="K68" i="18" s="1"/>
  <c r="K71" i="18" s="1"/>
  <c r="K50" i="18"/>
  <c r="K55" i="18" s="1"/>
  <c r="J49" i="18"/>
  <c r="M50" i="18" l="1"/>
  <c r="M55" i="18" s="1"/>
  <c r="M57" i="18"/>
  <c r="M68" i="18" s="1"/>
  <c r="M71" i="18" s="1"/>
  <c r="L57" i="18"/>
  <c r="L68" i="18" s="1"/>
  <c r="L51" i="18"/>
  <c r="L50" i="18"/>
  <c r="L55" i="18" s="1"/>
  <c r="J51" i="18"/>
  <c r="J57" i="18"/>
  <c r="J68" i="18" s="1"/>
  <c r="J71" i="18" s="1"/>
  <c r="J50" i="18"/>
  <c r="J55" i="18" s="1"/>
  <c r="L71" i="18" l="1"/>
</calcChain>
</file>

<file path=xl/sharedStrings.xml><?xml version="1.0" encoding="utf-8"?>
<sst xmlns="http://schemas.openxmlformats.org/spreadsheetml/2006/main" count="840" uniqueCount="420">
  <si>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</si>
  <si>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</si>
  <si>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</si>
  <si>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</si>
  <si>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</si>
  <si>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</si>
  <si>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</si>
  <si>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</si>
  <si>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</si>
  <si>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</si>
  <si>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</si>
  <si>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</si>
  <si>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</si>
  <si>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</si>
  <si>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</si>
  <si>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</si>
  <si>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</si>
  <si>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</si>
  <si>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</si>
  <si>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</si>
  <si>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</si>
  <si>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</si>
  <si>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</si>
  <si>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</si>
  <si>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</si>
  <si>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</si>
  <si>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</si>
  <si>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</si>
  <si>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</si>
  <si>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</si>
  <si>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</si>
  <si>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</si>
  <si>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</si>
  <si>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</si>
  <si>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</si>
  <si>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</si>
  <si>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</si>
  <si>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</si>
  <si>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</si>
  <si>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</si>
  <si>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</si>
  <si>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</si>
  <si>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</si>
  <si>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</si>
  <si>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</si>
  <si>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</si>
  <si>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</si>
  <si>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</si>
  <si>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</si>
  <si>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</si>
  <si>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</si>
  <si>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</si>
  <si>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</si>
  <si>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</si>
  <si>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</si>
  <si>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</si>
  <si>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</si>
  <si>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</si>
  <si>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</si>
  <si>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</si>
  <si>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</si>
  <si>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</si>
  <si>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</si>
  <si>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</si>
  <si>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</si>
  <si>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</si>
  <si>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</si>
  <si>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</si>
  <si>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</si>
  <si>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</si>
  <si>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</si>
  <si>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</si>
  <si>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</si>
  <si>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</si>
  <si>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</si>
  <si>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</si>
  <si>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</si>
  <si>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</si>
  <si>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</si>
  <si>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</si>
  <si>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</si>
  <si>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</si>
  <si>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</si>
  <si>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</si>
  <si>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</si>
  <si>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</si>
  <si>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</si>
  <si>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</si>
  <si>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</si>
  <si>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</si>
  <si>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</si>
  <si>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</si>
  <si>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</si>
  <si>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</si>
  <si>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</si>
  <si>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</si>
  <si>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</si>
  <si>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</si>
  <si>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</si>
  <si>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</si>
  <si>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</si>
  <si>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</si>
  <si>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</si>
  <si>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</si>
  <si>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</si>
  <si>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</si>
  <si>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</si>
  <si>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</si>
  <si>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</si>
  <si>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</si>
  <si>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</si>
  <si>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</si>
  <si>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</si>
  <si>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</si>
  <si>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</si>
  <si>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</si>
  <si>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</si>
  <si>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</si>
  <si>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</si>
  <si>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</si>
  <si>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</si>
  <si>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</si>
  <si>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</si>
  <si>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</si>
  <si>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</si>
  <si>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</si>
  <si>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</si>
  <si>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</si>
  <si>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</si>
  <si>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</si>
  <si>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</si>
  <si>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</si>
  <si>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</si>
  <si>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</si>
  <si>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</si>
  <si>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</si>
  <si>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</si>
  <si>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</si>
  <si>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</si>
  <si>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</si>
  <si>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</si>
  <si>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</si>
  <si>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</si>
  <si>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</si>
  <si>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</si>
  <si>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</si>
  <si>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</si>
  <si>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</si>
  <si>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</si>
  <si>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</si>
  <si>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</si>
  <si>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</si>
  <si>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</si>
  <si>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</si>
  <si>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</si>
  <si>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</si>
  <si>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</si>
  <si>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</si>
  <si>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</si>
  <si>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</si>
  <si>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</si>
  <si>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</si>
  <si>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</si>
  <si>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</si>
  <si>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</si>
  <si>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</si>
  <si>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</si>
  <si>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</si>
  <si>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</si>
  <si>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</si>
  <si>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</si>
  <si>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</si>
  <si>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</si>
  <si>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</si>
  <si>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</si>
  <si>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</si>
  <si>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</si>
  <si>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</si>
  <si>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</si>
  <si>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</si>
  <si>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</si>
  <si>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</si>
  <si>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</si>
  <si>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</si>
  <si>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</si>
  <si>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</si>
  <si>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</si>
  <si>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</si>
  <si>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</si>
  <si>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</si>
  <si>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</si>
  <si>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</si>
  <si>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</si>
  <si>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</si>
  <si>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</si>
  <si>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</si>
  <si>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</si>
  <si>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</si>
  <si>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</si>
  <si>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</si>
  <si>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</si>
  <si>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</si>
  <si>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</si>
  <si>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</si>
  <si>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</si>
  <si>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</si>
  <si>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</si>
  <si>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</si>
  <si>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</si>
  <si>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</si>
  <si>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</si>
  <si>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</si>
  <si>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</si>
  <si>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</si>
  <si>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</si>
  <si>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</si>
  <si>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</si>
  <si>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</si>
  <si>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</si>
  <si>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</si>
  <si>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</si>
  <si>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</si>
  <si>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</si>
  <si>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</si>
  <si>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</si>
  <si>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</si>
  <si>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</si>
  <si>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</si>
  <si>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</si>
  <si>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</si>
  <si>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</si>
  <si>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</si>
  <si>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</si>
  <si>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</si>
  <si>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</si>
  <si>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</si>
  <si>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</si>
  <si>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</si>
  <si>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</si>
  <si>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</si>
  <si>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</si>
  <si>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</si>
  <si>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</si>
  <si>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</si>
  <si>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</si>
  <si>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</si>
  <si>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</si>
  <si>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</si>
  <si>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</si>
  <si>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</si>
  <si>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</si>
  <si>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</si>
  <si>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</si>
  <si>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</si>
  <si>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</si>
  <si>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</si>
  <si>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</si>
  <si>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</si>
  <si>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</si>
  <si>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</si>
  <si>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</si>
  <si>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</si>
  <si>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</si>
  <si>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</si>
  <si>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</si>
  <si>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</si>
  <si>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</si>
  <si>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</si>
  <si>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</si>
  <si>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</si>
  <si>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</si>
  <si>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</si>
  <si>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</si>
  <si>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</si>
  <si>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</si>
  <si>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</si>
  <si>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</si>
  <si>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</si>
  <si>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</si>
  <si>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</si>
  <si>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</si>
  <si>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</si>
  <si>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</si>
  <si>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</si>
  <si>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</si>
  <si>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</si>
  <si>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</si>
  <si>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</si>
  <si>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</si>
  <si>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</si>
  <si>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</si>
  <si>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</si>
  <si>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</si>
  <si>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</si>
  <si>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</si>
  <si>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</si>
  <si>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</si>
  <si>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</si>
  <si>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</si>
  <si>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</si>
  <si>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</si>
  <si>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</si>
  <si>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</si>
  <si>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</si>
  <si>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</si>
  <si>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</si>
  <si>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</si>
  <si>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</si>
  <si>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</si>
  <si>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</si>
  <si>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</si>
  <si>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</si>
  <si>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</si>
  <si>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</si>
  <si>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</si>
  <si>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</si>
  <si>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</si>
  <si>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</si>
  <si>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</si>
  <si>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</si>
  <si>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</si>
  <si>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</si>
  <si>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</si>
  <si>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</si>
  <si>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</si>
  <si>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</si>
  <si>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</si>
  <si>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</si>
  <si>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</si>
  <si>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</si>
  <si>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</si>
  <si>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</si>
  <si>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</si>
  <si>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</si>
  <si>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</si>
  <si>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</si>
  <si>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</si>
  <si>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</si>
  <si>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</si>
  <si>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</si>
  <si>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</si>
  <si>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</si>
  <si>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</si>
  <si>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</si>
  <si>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</si>
  <si>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</si>
  <si>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</si>
  <si>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</si>
  <si>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</si>
  <si>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</si>
  <si>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</si>
  <si>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</si>
  <si>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</si>
  <si>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</si>
  <si>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</si>
  <si>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</si>
  <si>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</si>
  <si>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</si>
  <si>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</si>
  <si>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</si>
  <si>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</si>
  <si>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</si>
  <si>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</si>
  <si>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</si>
  <si>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</si>
  <si>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</si>
  <si>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</si>
  <si>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</si>
  <si>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</si>
  <si>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</si>
  <si>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</si>
  <si>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</si>
  <si>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</si>
  <si>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</si>
  <si>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</si>
  <si>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</si>
  <si>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</si>
  <si>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</si>
  <si>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</si>
  <si>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</si>
  <si>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</si>
  <si>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</si>
  <si>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</si>
  <si>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</si>
  <si>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</si>
  <si>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</si>
  <si>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</si>
  <si>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</si>
  <si>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</si>
  <si>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</si>
  <si>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</si>
  <si>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</si>
  <si>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</si>
  <si>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</si>
  <si>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</si>
  <si>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</si>
  <si>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</si>
  <si>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</si>
  <si>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</si>
  <si>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</si>
  <si>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</si>
  <si>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</si>
  <si>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</si>
  <si>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</si>
  <si>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</si>
  <si>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</si>
  <si>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</si>
  <si>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</si>
  <si>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</si>
  <si>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</si>
  <si>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</si>
  <si>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</si>
  <si>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</si>
  <si>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</si>
  <si>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AOP
oznaka</t>
  </si>
  <si>
    <t>30.9.2013.</t>
  </si>
  <si>
    <t>stanje na dan 30.9.2013.</t>
  </si>
  <si>
    <t>u razdoblju 1.1.2013. do 30.9.2013.</t>
  </si>
  <si>
    <t>za razdoblje od 1.1.2013. do 30.9.2013.</t>
  </si>
  <si>
    <t>U 2013. godini izvršena je dopuna računovodstvene politike ispravka vrijednosti potraživanja od kupaca u postupku predstečajne nagodbe.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</si>
</sst>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0" fontId="1" fillId="0" borderId="24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sqref="A1:C1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4" t="s">
        <v>300</v>
      </c>
      <c r="B1" s="204"/>
      <c r="C1" s="204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3" t="s">
        <v>301</v>
      </c>
      <c r="B2" s="163"/>
      <c r="C2" s="163"/>
      <c r="D2" s="164"/>
      <c r="E2" s="33" t="s">
        <v>413</v>
      </c>
      <c r="F2" s="34"/>
      <c r="G2" s="35" t="s">
        <v>302</v>
      </c>
      <c r="H2" s="33" t="s">
        <v>415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5" t="s">
        <v>363</v>
      </c>
      <c r="B4" s="165"/>
      <c r="C4" s="165"/>
      <c r="D4" s="165"/>
      <c r="E4" s="165"/>
      <c r="F4" s="165"/>
      <c r="G4" s="165"/>
      <c r="H4" s="165"/>
      <c r="I4" s="165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3" t="s">
        <v>303</v>
      </c>
      <c r="B6" s="154"/>
      <c r="C6" s="161" t="s">
        <v>367</v>
      </c>
      <c r="D6" s="162"/>
      <c r="E6" s="166"/>
      <c r="F6" s="166"/>
      <c r="G6" s="166"/>
      <c r="H6" s="166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6"/>
      <c r="F7" s="166"/>
      <c r="G7" s="166"/>
      <c r="H7" s="166"/>
      <c r="I7" s="48"/>
      <c r="J7" s="31"/>
      <c r="K7" s="31"/>
      <c r="L7" s="31"/>
    </row>
    <row r="8" spans="1:12" x14ac:dyDescent="0.2">
      <c r="A8" s="167" t="s">
        <v>304</v>
      </c>
      <c r="B8" s="168"/>
      <c r="C8" s="161" t="s">
        <v>368</v>
      </c>
      <c r="D8" s="162"/>
      <c r="E8" s="166"/>
      <c r="F8" s="166"/>
      <c r="G8" s="166"/>
      <c r="H8" s="166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8" t="s">
        <v>305</v>
      </c>
      <c r="B10" s="159"/>
      <c r="C10" s="161" t="s">
        <v>369</v>
      </c>
      <c r="D10" s="162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0"/>
      <c r="B11" s="16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3" t="s">
        <v>306</v>
      </c>
      <c r="B12" s="154"/>
      <c r="C12" s="155" t="s">
        <v>370</v>
      </c>
      <c r="D12" s="169"/>
      <c r="E12" s="169"/>
      <c r="F12" s="169"/>
      <c r="G12" s="169"/>
      <c r="H12" s="169"/>
      <c r="I12" s="170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3" t="s">
        <v>307</v>
      </c>
      <c r="B14" s="154"/>
      <c r="C14" s="171">
        <v>48000</v>
      </c>
      <c r="D14" s="172"/>
      <c r="E14" s="40"/>
      <c r="F14" s="155" t="s">
        <v>371</v>
      </c>
      <c r="G14" s="156"/>
      <c r="H14" s="156"/>
      <c r="I14" s="15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3" t="s">
        <v>308</v>
      </c>
      <c r="B16" s="154"/>
      <c r="C16" s="155" t="s">
        <v>372</v>
      </c>
      <c r="D16" s="156"/>
      <c r="E16" s="156"/>
      <c r="F16" s="156"/>
      <c r="G16" s="156"/>
      <c r="H16" s="156"/>
      <c r="I16" s="15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3" t="s">
        <v>309</v>
      </c>
      <c r="B18" s="154"/>
      <c r="C18" s="173" t="s">
        <v>396</v>
      </c>
      <c r="D18" s="174"/>
      <c r="E18" s="174"/>
      <c r="F18" s="174"/>
      <c r="G18" s="174"/>
      <c r="H18" s="174"/>
      <c r="I18" s="175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3" t="s">
        <v>310</v>
      </c>
      <c r="B20" s="154"/>
      <c r="C20" s="173" t="s">
        <v>374</v>
      </c>
      <c r="D20" s="174"/>
      <c r="E20" s="174"/>
      <c r="F20" s="174"/>
      <c r="G20" s="174"/>
      <c r="H20" s="174"/>
      <c r="I20" s="175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3" t="s">
        <v>311</v>
      </c>
      <c r="B22" s="154"/>
      <c r="C22" s="53">
        <v>201</v>
      </c>
      <c r="D22" s="155" t="s">
        <v>371</v>
      </c>
      <c r="E22" s="176"/>
      <c r="F22" s="177"/>
      <c r="G22" s="178"/>
      <c r="H22" s="179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3" t="s">
        <v>312</v>
      </c>
      <c r="B24" s="154"/>
      <c r="C24" s="53">
        <v>6</v>
      </c>
      <c r="D24" s="180" t="s">
        <v>375</v>
      </c>
      <c r="E24" s="181"/>
      <c r="F24" s="181"/>
      <c r="G24" s="182"/>
      <c r="H24" s="47" t="s">
        <v>313</v>
      </c>
      <c r="I24" s="151">
        <v>6018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53" t="s">
        <v>314</v>
      </c>
      <c r="B26" s="154"/>
      <c r="C26" s="56" t="s">
        <v>376</v>
      </c>
      <c r="D26" s="57"/>
      <c r="E26" s="31"/>
      <c r="F26" s="58"/>
      <c r="G26" s="153" t="s">
        <v>315</v>
      </c>
      <c r="H26" s="154"/>
      <c r="I26" s="59" t="s">
        <v>394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3" t="s">
        <v>316</v>
      </c>
      <c r="B28" s="184"/>
      <c r="C28" s="185"/>
      <c r="D28" s="185"/>
      <c r="E28" s="186" t="s">
        <v>317</v>
      </c>
      <c r="F28" s="187"/>
      <c r="G28" s="187"/>
      <c r="H28" s="188" t="s">
        <v>318</v>
      </c>
      <c r="I28" s="18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9" t="s">
        <v>377</v>
      </c>
      <c r="B30" s="190"/>
      <c r="C30" s="190"/>
      <c r="D30" s="191"/>
      <c r="E30" s="189" t="s">
        <v>378</v>
      </c>
      <c r="F30" s="190"/>
      <c r="G30" s="190"/>
      <c r="H30" s="161" t="s">
        <v>379</v>
      </c>
      <c r="I30" s="162"/>
      <c r="J30" s="31"/>
      <c r="K30" s="31"/>
      <c r="L30" s="31"/>
    </row>
    <row r="31" spans="1:12" x14ac:dyDescent="0.2">
      <c r="A31" s="101"/>
      <c r="B31" s="101"/>
      <c r="C31" s="102"/>
      <c r="D31" s="192"/>
      <c r="E31" s="192"/>
      <c r="F31" s="192"/>
      <c r="G31" s="193"/>
      <c r="H31" s="55"/>
      <c r="I31" s="116"/>
      <c r="J31" s="31"/>
      <c r="K31" s="31"/>
      <c r="L31" s="31"/>
    </row>
    <row r="32" spans="1:12" x14ac:dyDescent="0.2">
      <c r="A32" s="189" t="s">
        <v>397</v>
      </c>
      <c r="B32" s="190"/>
      <c r="C32" s="190"/>
      <c r="D32" s="191"/>
      <c r="E32" s="189" t="s">
        <v>378</v>
      </c>
      <c r="F32" s="190"/>
      <c r="G32" s="190"/>
      <c r="H32" s="194" t="s">
        <v>395</v>
      </c>
      <c r="I32" s="195"/>
      <c r="J32" s="31"/>
      <c r="K32" s="31"/>
      <c r="L32" s="31"/>
    </row>
    <row r="33" spans="1:12" x14ac:dyDescent="0.2">
      <c r="A33" s="101"/>
      <c r="B33" s="101"/>
      <c r="C33" s="102"/>
      <c r="D33" s="103"/>
      <c r="E33" s="103"/>
      <c r="F33" s="103"/>
      <c r="G33" s="104"/>
      <c r="H33" s="55"/>
      <c r="I33" s="117"/>
      <c r="J33" s="31"/>
      <c r="K33" s="31"/>
      <c r="L33" s="31"/>
    </row>
    <row r="34" spans="1:12" x14ac:dyDescent="0.2">
      <c r="A34" s="189" t="s">
        <v>382</v>
      </c>
      <c r="B34" s="190"/>
      <c r="C34" s="190"/>
      <c r="D34" s="191"/>
      <c r="E34" s="196" t="s">
        <v>383</v>
      </c>
      <c r="F34" s="197"/>
      <c r="G34" s="197"/>
      <c r="H34" s="161" t="s">
        <v>380</v>
      </c>
      <c r="I34" s="162"/>
      <c r="J34" s="31"/>
      <c r="K34" s="31"/>
      <c r="L34" s="31"/>
    </row>
    <row r="35" spans="1:12" x14ac:dyDescent="0.2">
      <c r="A35" s="101"/>
      <c r="B35" s="101"/>
      <c r="C35" s="102"/>
      <c r="D35" s="103"/>
      <c r="E35" s="103"/>
      <c r="F35" s="103"/>
      <c r="G35" s="104"/>
      <c r="H35" s="55"/>
      <c r="I35" s="117"/>
      <c r="J35" s="31"/>
      <c r="K35" s="31"/>
      <c r="L35" s="31"/>
    </row>
    <row r="36" spans="1:12" x14ac:dyDescent="0.2">
      <c r="A36" s="189" t="s">
        <v>381</v>
      </c>
      <c r="B36" s="190"/>
      <c r="C36" s="190"/>
      <c r="D36" s="191"/>
      <c r="E36" s="196" t="s">
        <v>384</v>
      </c>
      <c r="F36" s="197"/>
      <c r="G36" s="197"/>
      <c r="H36" s="194" t="s">
        <v>385</v>
      </c>
      <c r="I36" s="195"/>
      <c r="J36" s="31"/>
      <c r="K36" s="31"/>
      <c r="L36" s="31"/>
    </row>
    <row r="37" spans="1:12" x14ac:dyDescent="0.2">
      <c r="A37" s="105"/>
      <c r="B37" s="105"/>
      <c r="C37" s="212"/>
      <c r="D37" s="213"/>
      <c r="E37" s="55"/>
      <c r="F37" s="212"/>
      <c r="G37" s="213"/>
      <c r="H37" s="55"/>
      <c r="I37" s="55"/>
      <c r="J37" s="31"/>
      <c r="K37" s="31"/>
      <c r="L37" s="31"/>
    </row>
    <row r="38" spans="1:12" x14ac:dyDescent="0.2">
      <c r="A38" s="196" t="s">
        <v>386</v>
      </c>
      <c r="B38" s="197"/>
      <c r="C38" s="197"/>
      <c r="D38" s="198"/>
      <c r="E38" s="196" t="s">
        <v>387</v>
      </c>
      <c r="F38" s="197"/>
      <c r="G38" s="197"/>
      <c r="H38" s="194" t="s">
        <v>388</v>
      </c>
      <c r="I38" s="195"/>
      <c r="J38" s="31"/>
      <c r="K38" s="31"/>
      <c r="L38" s="31"/>
    </row>
    <row r="39" spans="1:12" x14ac:dyDescent="0.2">
      <c r="A39" s="105"/>
      <c r="B39" s="105"/>
      <c r="C39" s="106"/>
      <c r="D39" s="107"/>
      <c r="E39" s="55"/>
      <c r="F39" s="106"/>
      <c r="G39" s="107"/>
      <c r="H39" s="55"/>
      <c r="I39" s="55"/>
      <c r="J39" s="31"/>
      <c r="K39" s="31"/>
      <c r="L39" s="31"/>
    </row>
    <row r="40" spans="1:12" x14ac:dyDescent="0.2">
      <c r="A40" s="196" t="s">
        <v>389</v>
      </c>
      <c r="B40" s="197"/>
      <c r="C40" s="197"/>
      <c r="D40" s="198"/>
      <c r="E40" s="196" t="s">
        <v>390</v>
      </c>
      <c r="F40" s="197"/>
      <c r="G40" s="197"/>
      <c r="H40" s="194" t="s">
        <v>391</v>
      </c>
      <c r="I40" s="195"/>
      <c r="J40" s="31"/>
      <c r="K40" s="31"/>
      <c r="L40" s="31"/>
    </row>
    <row r="41" spans="1:12" x14ac:dyDescent="0.2">
      <c r="A41" s="54"/>
      <c r="B41" s="109"/>
      <c r="C41" s="109"/>
      <c r="D41" s="109"/>
      <c r="E41" s="54"/>
      <c r="F41" s="109"/>
      <c r="G41" s="109"/>
      <c r="H41" s="110"/>
      <c r="I41" s="110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99" t="s">
        <v>319</v>
      </c>
      <c r="B44" s="200"/>
      <c r="C44" s="161"/>
      <c r="D44" s="162"/>
      <c r="E44" s="41"/>
      <c r="F44" s="155"/>
      <c r="G44" s="206"/>
      <c r="H44" s="206"/>
      <c r="I44" s="207"/>
      <c r="J44" s="31"/>
      <c r="K44" s="31"/>
      <c r="L44" s="31"/>
    </row>
    <row r="45" spans="1:12" x14ac:dyDescent="0.2">
      <c r="A45" s="62"/>
      <c r="B45" s="62"/>
      <c r="C45" s="208"/>
      <c r="D45" s="209"/>
      <c r="E45" s="40"/>
      <c r="F45" s="208"/>
      <c r="G45" s="210"/>
      <c r="H45" s="66"/>
      <c r="I45" s="66"/>
      <c r="J45" s="31"/>
      <c r="K45" s="31"/>
      <c r="L45" s="31"/>
    </row>
    <row r="46" spans="1:12" x14ac:dyDescent="0.2">
      <c r="A46" s="199" t="s">
        <v>320</v>
      </c>
      <c r="B46" s="200"/>
      <c r="C46" s="180" t="s">
        <v>392</v>
      </c>
      <c r="D46" s="211"/>
      <c r="E46" s="211"/>
      <c r="F46" s="211"/>
      <c r="G46" s="211"/>
      <c r="H46" s="211"/>
      <c r="I46" s="211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99" t="s">
        <v>322</v>
      </c>
      <c r="B48" s="200"/>
      <c r="C48" s="201" t="s">
        <v>393</v>
      </c>
      <c r="D48" s="202"/>
      <c r="E48" s="203"/>
      <c r="F48" s="41"/>
      <c r="G48" s="47" t="s">
        <v>323</v>
      </c>
      <c r="H48" s="201" t="s">
        <v>406</v>
      </c>
      <c r="I48" s="203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99" t="s">
        <v>309</v>
      </c>
      <c r="B50" s="200"/>
      <c r="C50" s="216" t="s">
        <v>373</v>
      </c>
      <c r="D50" s="217"/>
      <c r="E50" s="217"/>
      <c r="F50" s="217"/>
      <c r="G50" s="217"/>
      <c r="H50" s="217"/>
      <c r="I50" s="218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3" t="s">
        <v>324</v>
      </c>
      <c r="B52" s="154"/>
      <c r="C52" s="201" t="s">
        <v>401</v>
      </c>
      <c r="D52" s="202"/>
      <c r="E52" s="202"/>
      <c r="F52" s="202"/>
      <c r="G52" s="202"/>
      <c r="H52" s="202"/>
      <c r="I52" s="219"/>
      <c r="J52" s="31"/>
      <c r="K52" s="31"/>
      <c r="L52" s="31"/>
    </row>
    <row r="53" spans="1:12" x14ac:dyDescent="0.2">
      <c r="A53" s="68"/>
      <c r="B53" s="68"/>
      <c r="C53" s="205" t="s">
        <v>325</v>
      </c>
      <c r="D53" s="205"/>
      <c r="E53" s="205"/>
      <c r="F53" s="205"/>
      <c r="G53" s="205"/>
      <c r="H53" s="205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0" t="s">
        <v>326</v>
      </c>
      <c r="C55" s="221"/>
      <c r="D55" s="221"/>
      <c r="E55" s="221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2" t="s">
        <v>398</v>
      </c>
      <c r="C56" s="223"/>
      <c r="D56" s="223"/>
      <c r="E56" s="223"/>
      <c r="F56" s="223"/>
      <c r="G56" s="223"/>
      <c r="H56" s="223"/>
      <c r="I56" s="223"/>
      <c r="J56" s="31"/>
      <c r="K56" s="31"/>
      <c r="L56" s="31"/>
    </row>
    <row r="57" spans="1:12" x14ac:dyDescent="0.2">
      <c r="A57" s="68"/>
      <c r="B57" s="222" t="s">
        <v>354</v>
      </c>
      <c r="C57" s="223"/>
      <c r="D57" s="223"/>
      <c r="E57" s="223"/>
      <c r="F57" s="223"/>
      <c r="G57" s="223"/>
      <c r="H57" s="223"/>
      <c r="I57" s="91"/>
      <c r="J57" s="31"/>
      <c r="K57" s="31"/>
      <c r="L57" s="31"/>
    </row>
    <row r="58" spans="1:12" x14ac:dyDescent="0.2">
      <c r="A58" s="68"/>
      <c r="B58" s="222" t="s">
        <v>355</v>
      </c>
      <c r="C58" s="223"/>
      <c r="D58" s="223"/>
      <c r="E58" s="223"/>
      <c r="F58" s="223"/>
      <c r="G58" s="223"/>
      <c r="H58" s="223"/>
      <c r="I58" s="223"/>
      <c r="J58" s="31"/>
      <c r="K58" s="31"/>
      <c r="L58" s="31"/>
    </row>
    <row r="59" spans="1:12" x14ac:dyDescent="0.2">
      <c r="A59" s="68"/>
      <c r="B59" s="222" t="s">
        <v>356</v>
      </c>
      <c r="C59" s="223"/>
      <c r="D59" s="223"/>
      <c r="E59" s="223"/>
      <c r="F59" s="223"/>
      <c r="G59" s="223"/>
      <c r="H59" s="223"/>
      <c r="I59" s="223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224" t="s">
        <v>329</v>
      </c>
      <c r="H62" s="225"/>
      <c r="I62" s="226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4"/>
      <c r="H63" s="215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30" zoomScaleNormal="130" zoomScaleSheetLayoutView="110" workbookViewId="0">
      <selection activeCell="A100" sqref="A100:H100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77" bestFit="1" customWidth="1"/>
    <col min="11" max="11" width="10.85546875" style="87" customWidth="1"/>
    <col min="12" max="12" width="10.85546875" style="124" bestFit="1" customWidth="1"/>
    <col min="13" max="13" width="14.42578125" style="137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2" t="s">
        <v>185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6" ht="12.75" customHeight="1" x14ac:dyDescent="0.2">
      <c r="A2" s="263" t="s">
        <v>416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6" ht="6.75" customHeight="1" x14ac:dyDescent="0.2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6" ht="12.75" customHeight="1" x14ac:dyDescent="0.2">
      <c r="A4" s="264" t="s">
        <v>405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6" ht="30.75" customHeight="1" thickBot="1" x14ac:dyDescent="0.25">
      <c r="A5" s="267" t="s">
        <v>72</v>
      </c>
      <c r="B5" s="268"/>
      <c r="C5" s="268"/>
      <c r="D5" s="268"/>
      <c r="E5" s="268"/>
      <c r="F5" s="268"/>
      <c r="G5" s="268"/>
      <c r="H5" s="269"/>
      <c r="I5" s="122" t="s">
        <v>414</v>
      </c>
      <c r="J5" s="114" t="s">
        <v>365</v>
      </c>
      <c r="K5" s="122" t="s">
        <v>366</v>
      </c>
    </row>
    <row r="6" spans="1:16" x14ac:dyDescent="0.2">
      <c r="A6" s="270">
        <v>1</v>
      </c>
      <c r="B6" s="270"/>
      <c r="C6" s="270"/>
      <c r="D6" s="270"/>
      <c r="E6" s="270"/>
      <c r="F6" s="270"/>
      <c r="G6" s="270"/>
      <c r="H6" s="270"/>
      <c r="I6" s="76">
        <v>2</v>
      </c>
      <c r="J6" s="120">
        <v>3</v>
      </c>
      <c r="K6" s="140">
        <v>4</v>
      </c>
    </row>
    <row r="7" spans="1:16" x14ac:dyDescent="0.2">
      <c r="A7" s="257" t="s">
        <v>399</v>
      </c>
      <c r="B7" s="271"/>
      <c r="C7" s="271"/>
      <c r="D7" s="271"/>
      <c r="E7" s="271"/>
      <c r="F7" s="271"/>
      <c r="G7" s="271"/>
      <c r="H7" s="271"/>
      <c r="I7" s="271"/>
      <c r="J7" s="271"/>
      <c r="K7" s="272"/>
    </row>
    <row r="8" spans="1:16" x14ac:dyDescent="0.2">
      <c r="A8" s="247" t="s">
        <v>74</v>
      </c>
      <c r="B8" s="248"/>
      <c r="C8" s="248"/>
      <c r="D8" s="248"/>
      <c r="E8" s="248"/>
      <c r="F8" s="248"/>
      <c r="G8" s="248"/>
      <c r="H8" s="260"/>
      <c r="I8" s="6">
        <v>1</v>
      </c>
      <c r="J8" s="22"/>
      <c r="K8" s="22"/>
    </row>
    <row r="9" spans="1:16" x14ac:dyDescent="0.2">
      <c r="A9" s="227" t="s">
        <v>8</v>
      </c>
      <c r="B9" s="228"/>
      <c r="C9" s="228"/>
      <c r="D9" s="228"/>
      <c r="E9" s="228"/>
      <c r="F9" s="228"/>
      <c r="G9" s="228"/>
      <c r="H9" s="229"/>
      <c r="I9" s="4">
        <v>2</v>
      </c>
      <c r="J9" s="23">
        <f>J10+J17+J27+J36+J40</f>
        <v>1721143991.38428</v>
      </c>
      <c r="K9" s="23">
        <f>K10+K17+K27+K36+K40</f>
        <v>1669799850.4069302</v>
      </c>
      <c r="L9" s="128"/>
      <c r="O9" s="15"/>
      <c r="P9" s="9"/>
    </row>
    <row r="10" spans="1:16" x14ac:dyDescent="0.2">
      <c r="A10" s="230" t="s">
        <v>256</v>
      </c>
      <c r="B10" s="231"/>
      <c r="C10" s="231"/>
      <c r="D10" s="231"/>
      <c r="E10" s="231"/>
      <c r="F10" s="231"/>
      <c r="G10" s="231"/>
      <c r="H10" s="232"/>
      <c r="I10" s="4">
        <v>3</v>
      </c>
      <c r="J10" s="23">
        <f>SUM(J11:J16)</f>
        <v>279641787.80599999</v>
      </c>
      <c r="K10" s="23">
        <f>SUM(K11:K16)</f>
        <v>274485673.46200001</v>
      </c>
      <c r="L10" s="128"/>
      <c r="O10" s="15"/>
      <c r="P10" s="9"/>
    </row>
    <row r="11" spans="1:16" x14ac:dyDescent="0.2">
      <c r="A11" s="230" t="s">
        <v>126</v>
      </c>
      <c r="B11" s="231"/>
      <c r="C11" s="231"/>
      <c r="D11" s="231"/>
      <c r="E11" s="231"/>
      <c r="F11" s="231"/>
      <c r="G11" s="231"/>
      <c r="H11" s="232"/>
      <c r="I11" s="4">
        <v>4</v>
      </c>
      <c r="J11" s="24">
        <v>5839794</v>
      </c>
      <c r="K11" s="24">
        <v>8205582</v>
      </c>
      <c r="L11" s="125"/>
      <c r="O11" s="15"/>
      <c r="P11" s="9"/>
    </row>
    <row r="12" spans="1:16" x14ac:dyDescent="0.2">
      <c r="A12" s="230" t="s">
        <v>10</v>
      </c>
      <c r="B12" s="231"/>
      <c r="C12" s="231"/>
      <c r="D12" s="231"/>
      <c r="E12" s="231"/>
      <c r="F12" s="231"/>
      <c r="G12" s="231"/>
      <c r="H12" s="232"/>
      <c r="I12" s="4">
        <v>5</v>
      </c>
      <c r="J12" s="24">
        <v>210945609.80599999</v>
      </c>
      <c r="K12" s="24">
        <v>199562869.46200001</v>
      </c>
      <c r="L12" s="125"/>
      <c r="O12" s="15"/>
      <c r="P12" s="9"/>
    </row>
    <row r="13" spans="1:16" x14ac:dyDescent="0.2">
      <c r="A13" s="230" t="s">
        <v>127</v>
      </c>
      <c r="B13" s="231"/>
      <c r="C13" s="231"/>
      <c r="D13" s="231"/>
      <c r="E13" s="231"/>
      <c r="F13" s="231"/>
      <c r="G13" s="231"/>
      <c r="H13" s="232"/>
      <c r="I13" s="4">
        <v>6</v>
      </c>
      <c r="J13" s="24">
        <v>41984000</v>
      </c>
      <c r="K13" s="24">
        <v>41984000</v>
      </c>
      <c r="L13" s="125"/>
      <c r="O13" s="15"/>
      <c r="P13" s="9"/>
    </row>
    <row r="14" spans="1:16" x14ac:dyDescent="0.2">
      <c r="A14" s="230" t="s">
        <v>260</v>
      </c>
      <c r="B14" s="231"/>
      <c r="C14" s="231"/>
      <c r="D14" s="231"/>
      <c r="E14" s="231"/>
      <c r="F14" s="231"/>
      <c r="G14" s="231"/>
      <c r="H14" s="232"/>
      <c r="I14" s="4">
        <v>7</v>
      </c>
      <c r="J14" s="24">
        <v>0</v>
      </c>
      <c r="K14" s="24">
        <v>0</v>
      </c>
      <c r="L14" s="125"/>
      <c r="O14" s="15"/>
      <c r="P14" s="9"/>
    </row>
    <row r="15" spans="1:16" x14ac:dyDescent="0.2">
      <c r="A15" s="230" t="s">
        <v>261</v>
      </c>
      <c r="B15" s="231"/>
      <c r="C15" s="231"/>
      <c r="D15" s="231"/>
      <c r="E15" s="231"/>
      <c r="F15" s="231"/>
      <c r="G15" s="231"/>
      <c r="H15" s="232"/>
      <c r="I15" s="4">
        <v>8</v>
      </c>
      <c r="J15" s="24">
        <v>20872384</v>
      </c>
      <c r="K15" s="24">
        <v>24733222</v>
      </c>
      <c r="L15" s="125"/>
      <c r="O15" s="15"/>
      <c r="P15" s="9"/>
    </row>
    <row r="16" spans="1:16" x14ac:dyDescent="0.2">
      <c r="A16" s="230" t="s">
        <v>262</v>
      </c>
      <c r="B16" s="231"/>
      <c r="C16" s="231"/>
      <c r="D16" s="231"/>
      <c r="E16" s="231"/>
      <c r="F16" s="231"/>
      <c r="G16" s="231"/>
      <c r="H16" s="232"/>
      <c r="I16" s="4">
        <v>9</v>
      </c>
      <c r="J16" s="24">
        <v>0</v>
      </c>
      <c r="K16" s="24">
        <v>0</v>
      </c>
      <c r="L16" s="125"/>
      <c r="O16" s="15"/>
      <c r="P16" s="9"/>
    </row>
    <row r="17" spans="1:16" x14ac:dyDescent="0.2">
      <c r="A17" s="230" t="s">
        <v>257</v>
      </c>
      <c r="B17" s="231"/>
      <c r="C17" s="231"/>
      <c r="D17" s="231"/>
      <c r="E17" s="231"/>
      <c r="F17" s="231"/>
      <c r="G17" s="231"/>
      <c r="H17" s="232"/>
      <c r="I17" s="4">
        <v>10</v>
      </c>
      <c r="J17" s="23">
        <f>SUM(J18:J26)</f>
        <v>1400738836.94328</v>
      </c>
      <c r="K17" s="23">
        <f>SUM(K18:K26)</f>
        <v>1354480985.5269301</v>
      </c>
      <c r="L17" s="128"/>
      <c r="O17" s="15"/>
      <c r="P17" s="9"/>
    </row>
    <row r="18" spans="1:16" x14ac:dyDescent="0.2">
      <c r="A18" s="230" t="s">
        <v>263</v>
      </c>
      <c r="B18" s="231"/>
      <c r="C18" s="231"/>
      <c r="D18" s="231"/>
      <c r="E18" s="231"/>
      <c r="F18" s="231"/>
      <c r="G18" s="231"/>
      <c r="H18" s="232"/>
      <c r="I18" s="4">
        <v>11</v>
      </c>
      <c r="J18" s="24">
        <v>45995536</v>
      </c>
      <c r="K18" s="24">
        <v>45907321</v>
      </c>
      <c r="L18" s="125"/>
      <c r="O18" s="15"/>
      <c r="P18" s="9"/>
    </row>
    <row r="19" spans="1:16" x14ac:dyDescent="0.2">
      <c r="A19" s="230" t="s">
        <v>299</v>
      </c>
      <c r="B19" s="231"/>
      <c r="C19" s="231"/>
      <c r="D19" s="231"/>
      <c r="E19" s="231"/>
      <c r="F19" s="231"/>
      <c r="G19" s="231"/>
      <c r="H19" s="232"/>
      <c r="I19" s="4">
        <v>12</v>
      </c>
      <c r="J19" s="24">
        <v>882052504</v>
      </c>
      <c r="K19" s="24">
        <v>849971656</v>
      </c>
      <c r="L19" s="125"/>
      <c r="O19" s="15"/>
      <c r="P19" s="9"/>
    </row>
    <row r="20" spans="1:16" x14ac:dyDescent="0.2">
      <c r="A20" s="230" t="s">
        <v>264</v>
      </c>
      <c r="B20" s="231"/>
      <c r="C20" s="231"/>
      <c r="D20" s="231"/>
      <c r="E20" s="231"/>
      <c r="F20" s="231"/>
      <c r="G20" s="231"/>
      <c r="H20" s="232"/>
      <c r="I20" s="4">
        <v>13</v>
      </c>
      <c r="J20" s="24">
        <v>383931369.94327998</v>
      </c>
      <c r="K20" s="24">
        <v>359677650.52693009</v>
      </c>
      <c r="L20" s="125"/>
      <c r="O20" s="15"/>
      <c r="P20" s="9"/>
    </row>
    <row r="21" spans="1:16" x14ac:dyDescent="0.2">
      <c r="A21" s="230" t="s">
        <v>46</v>
      </c>
      <c r="B21" s="231"/>
      <c r="C21" s="231"/>
      <c r="D21" s="231"/>
      <c r="E21" s="231"/>
      <c r="F21" s="231"/>
      <c r="G21" s="231"/>
      <c r="H21" s="232"/>
      <c r="I21" s="4">
        <v>14</v>
      </c>
      <c r="J21" s="24">
        <v>18257354</v>
      </c>
      <c r="K21" s="24">
        <v>16138411</v>
      </c>
      <c r="L21" s="125"/>
      <c r="O21" s="15"/>
      <c r="P21" s="9"/>
    </row>
    <row r="22" spans="1:16" x14ac:dyDescent="0.2">
      <c r="A22" s="230" t="s">
        <v>47</v>
      </c>
      <c r="B22" s="231"/>
      <c r="C22" s="231"/>
      <c r="D22" s="231"/>
      <c r="E22" s="231"/>
      <c r="F22" s="231"/>
      <c r="G22" s="231"/>
      <c r="H22" s="232"/>
      <c r="I22" s="4">
        <v>15</v>
      </c>
      <c r="J22" s="24">
        <v>0</v>
      </c>
      <c r="K22" s="24">
        <v>0</v>
      </c>
      <c r="L22" s="125"/>
      <c r="O22" s="15"/>
      <c r="P22" s="9"/>
    </row>
    <row r="23" spans="1:16" x14ac:dyDescent="0.2">
      <c r="A23" s="230" t="s">
        <v>86</v>
      </c>
      <c r="B23" s="231"/>
      <c r="C23" s="231"/>
      <c r="D23" s="231"/>
      <c r="E23" s="231"/>
      <c r="F23" s="231"/>
      <c r="G23" s="231"/>
      <c r="H23" s="232"/>
      <c r="I23" s="4">
        <v>16</v>
      </c>
      <c r="J23" s="100">
        <v>276374</v>
      </c>
      <c r="K23" s="24">
        <v>4362166</v>
      </c>
      <c r="L23" s="125"/>
      <c r="O23" s="15"/>
      <c r="P23" s="9"/>
    </row>
    <row r="24" spans="1:16" x14ac:dyDescent="0.2">
      <c r="A24" s="230" t="s">
        <v>87</v>
      </c>
      <c r="B24" s="231"/>
      <c r="C24" s="231"/>
      <c r="D24" s="231"/>
      <c r="E24" s="231"/>
      <c r="F24" s="231"/>
      <c r="G24" s="231"/>
      <c r="H24" s="232"/>
      <c r="I24" s="4">
        <v>17</v>
      </c>
      <c r="J24" s="100">
        <v>68046263</v>
      </c>
      <c r="K24" s="24">
        <v>76256103</v>
      </c>
      <c r="L24" s="125"/>
      <c r="O24" s="15"/>
      <c r="P24" s="9"/>
    </row>
    <row r="25" spans="1:16" x14ac:dyDescent="0.2">
      <c r="A25" s="230" t="s">
        <v>88</v>
      </c>
      <c r="B25" s="231"/>
      <c r="C25" s="231"/>
      <c r="D25" s="231"/>
      <c r="E25" s="231"/>
      <c r="F25" s="231"/>
      <c r="G25" s="231"/>
      <c r="H25" s="232"/>
      <c r="I25" s="4">
        <v>18</v>
      </c>
      <c r="J25" s="24">
        <v>2179436</v>
      </c>
      <c r="K25" s="24">
        <v>2167678</v>
      </c>
      <c r="L25" s="125"/>
      <c r="O25" s="15"/>
      <c r="P25" s="9"/>
    </row>
    <row r="26" spans="1:16" x14ac:dyDescent="0.2">
      <c r="A26" s="230" t="s">
        <v>89</v>
      </c>
      <c r="B26" s="231"/>
      <c r="C26" s="231"/>
      <c r="D26" s="231"/>
      <c r="E26" s="231"/>
      <c r="F26" s="231"/>
      <c r="G26" s="231"/>
      <c r="H26" s="232"/>
      <c r="I26" s="4">
        <v>19</v>
      </c>
      <c r="J26" s="100">
        <v>0</v>
      </c>
      <c r="K26" s="24">
        <v>0</v>
      </c>
      <c r="L26" s="125"/>
      <c r="O26" s="15"/>
      <c r="P26" s="9"/>
    </row>
    <row r="27" spans="1:16" x14ac:dyDescent="0.2">
      <c r="A27" s="230" t="s">
        <v>243</v>
      </c>
      <c r="B27" s="231"/>
      <c r="C27" s="231"/>
      <c r="D27" s="231"/>
      <c r="E27" s="231"/>
      <c r="F27" s="231"/>
      <c r="G27" s="231"/>
      <c r="H27" s="232"/>
      <c r="I27" s="4">
        <v>20</v>
      </c>
      <c r="J27" s="23">
        <f>SUM(J28:J35)</f>
        <v>5343366.6349999905</v>
      </c>
      <c r="K27" s="23">
        <f>SUM(K28:K35)</f>
        <v>5450827.5089999996</v>
      </c>
      <c r="L27" s="128"/>
      <c r="O27" s="15"/>
      <c r="P27" s="9"/>
    </row>
    <row r="28" spans="1:16" x14ac:dyDescent="0.2">
      <c r="A28" s="230" t="s">
        <v>90</v>
      </c>
      <c r="B28" s="231"/>
      <c r="C28" s="231"/>
      <c r="D28" s="231"/>
      <c r="E28" s="231"/>
      <c r="F28" s="231"/>
      <c r="G28" s="231"/>
      <c r="H28" s="232"/>
      <c r="I28" s="4">
        <v>21</v>
      </c>
      <c r="J28" s="24">
        <v>0</v>
      </c>
      <c r="K28" s="24">
        <v>0</v>
      </c>
      <c r="L28" s="125"/>
      <c r="O28" s="15"/>
      <c r="P28" s="9"/>
    </row>
    <row r="29" spans="1:16" x14ac:dyDescent="0.2">
      <c r="A29" s="230" t="s">
        <v>91</v>
      </c>
      <c r="B29" s="231"/>
      <c r="C29" s="231"/>
      <c r="D29" s="231"/>
      <c r="E29" s="231"/>
      <c r="F29" s="231"/>
      <c r="G29" s="231"/>
      <c r="H29" s="232"/>
      <c r="I29" s="4">
        <v>22</v>
      </c>
      <c r="J29" s="24">
        <v>0</v>
      </c>
      <c r="K29" s="24">
        <v>0</v>
      </c>
      <c r="L29" s="125"/>
      <c r="O29" s="15"/>
      <c r="P29" s="9"/>
    </row>
    <row r="30" spans="1:16" x14ac:dyDescent="0.2">
      <c r="A30" s="230" t="s">
        <v>92</v>
      </c>
      <c r="B30" s="231"/>
      <c r="C30" s="231"/>
      <c r="D30" s="231"/>
      <c r="E30" s="231"/>
      <c r="F30" s="231"/>
      <c r="G30" s="231"/>
      <c r="H30" s="232"/>
      <c r="I30" s="4">
        <v>23</v>
      </c>
      <c r="J30" s="100">
        <v>983600</v>
      </c>
      <c r="K30" s="24">
        <v>983600</v>
      </c>
      <c r="L30" s="125"/>
      <c r="O30" s="15"/>
      <c r="P30" s="9"/>
    </row>
    <row r="31" spans="1:16" x14ac:dyDescent="0.2">
      <c r="A31" s="230" t="s">
        <v>101</v>
      </c>
      <c r="B31" s="231"/>
      <c r="C31" s="231"/>
      <c r="D31" s="231"/>
      <c r="E31" s="231"/>
      <c r="F31" s="231"/>
      <c r="G31" s="231"/>
      <c r="H31" s="232"/>
      <c r="I31" s="4">
        <v>24</v>
      </c>
      <c r="J31" s="24">
        <v>0</v>
      </c>
      <c r="K31" s="24">
        <v>0</v>
      </c>
      <c r="L31" s="125"/>
      <c r="O31" s="15"/>
      <c r="P31" s="9"/>
    </row>
    <row r="32" spans="1:16" x14ac:dyDescent="0.2">
      <c r="A32" s="230" t="s">
        <v>102</v>
      </c>
      <c r="B32" s="231"/>
      <c r="C32" s="231"/>
      <c r="D32" s="231"/>
      <c r="E32" s="231"/>
      <c r="F32" s="231"/>
      <c r="G32" s="231"/>
      <c r="H32" s="232"/>
      <c r="I32" s="4">
        <v>25</v>
      </c>
      <c r="J32" s="24">
        <v>167438</v>
      </c>
      <c r="K32" s="24">
        <v>168902</v>
      </c>
      <c r="L32" s="125"/>
      <c r="O32" s="15"/>
      <c r="P32" s="9"/>
    </row>
    <row r="33" spans="1:16" x14ac:dyDescent="0.2">
      <c r="A33" s="230" t="s">
        <v>103</v>
      </c>
      <c r="B33" s="231"/>
      <c r="C33" s="231"/>
      <c r="D33" s="231"/>
      <c r="E33" s="231"/>
      <c r="F33" s="231"/>
      <c r="G33" s="231"/>
      <c r="H33" s="232"/>
      <c r="I33" s="4">
        <v>26</v>
      </c>
      <c r="J33" s="24">
        <v>4192328.6349999905</v>
      </c>
      <c r="K33" s="24">
        <v>4298325.5089999996</v>
      </c>
      <c r="L33" s="125"/>
      <c r="O33" s="15"/>
      <c r="P33" s="9"/>
    </row>
    <row r="34" spans="1:16" x14ac:dyDescent="0.2">
      <c r="A34" s="230" t="s">
        <v>93</v>
      </c>
      <c r="B34" s="231"/>
      <c r="C34" s="231"/>
      <c r="D34" s="231"/>
      <c r="E34" s="231"/>
      <c r="F34" s="231"/>
      <c r="G34" s="231"/>
      <c r="H34" s="232"/>
      <c r="I34" s="4">
        <v>27</v>
      </c>
      <c r="J34" s="24">
        <v>0</v>
      </c>
      <c r="K34" s="24">
        <v>0</v>
      </c>
      <c r="L34" s="125"/>
      <c r="O34" s="15"/>
      <c r="P34" s="9"/>
    </row>
    <row r="35" spans="1:16" x14ac:dyDescent="0.2">
      <c r="A35" s="230" t="s">
        <v>236</v>
      </c>
      <c r="B35" s="231"/>
      <c r="C35" s="231"/>
      <c r="D35" s="231"/>
      <c r="E35" s="231"/>
      <c r="F35" s="231"/>
      <c r="G35" s="231"/>
      <c r="H35" s="232"/>
      <c r="I35" s="4">
        <v>28</v>
      </c>
      <c r="J35" s="24">
        <v>0</v>
      </c>
      <c r="K35" s="24">
        <v>0</v>
      </c>
      <c r="L35" s="125"/>
      <c r="O35" s="15"/>
      <c r="P35" s="9"/>
    </row>
    <row r="36" spans="1:16" x14ac:dyDescent="0.2">
      <c r="A36" s="230" t="s">
        <v>237</v>
      </c>
      <c r="B36" s="231"/>
      <c r="C36" s="231"/>
      <c r="D36" s="231"/>
      <c r="E36" s="231"/>
      <c r="F36" s="231"/>
      <c r="G36" s="231"/>
      <c r="H36" s="232"/>
      <c r="I36" s="4">
        <v>29</v>
      </c>
      <c r="J36" s="23">
        <f>SUM(J37:J39)</f>
        <v>0</v>
      </c>
      <c r="K36" s="23">
        <f>SUM(K37:K39)</f>
        <v>0</v>
      </c>
      <c r="L36" s="128"/>
      <c r="O36" s="15"/>
      <c r="P36" s="9"/>
    </row>
    <row r="37" spans="1:16" x14ac:dyDescent="0.2">
      <c r="A37" s="230" t="s">
        <v>94</v>
      </c>
      <c r="B37" s="231"/>
      <c r="C37" s="231"/>
      <c r="D37" s="231"/>
      <c r="E37" s="231"/>
      <c r="F37" s="231"/>
      <c r="G37" s="231"/>
      <c r="H37" s="232"/>
      <c r="I37" s="4">
        <v>30</v>
      </c>
      <c r="J37" s="24">
        <v>0</v>
      </c>
      <c r="K37" s="24">
        <v>0</v>
      </c>
      <c r="L37" s="125"/>
      <c r="O37" s="15"/>
      <c r="P37" s="9"/>
    </row>
    <row r="38" spans="1:16" x14ac:dyDescent="0.2">
      <c r="A38" s="230" t="s">
        <v>95</v>
      </c>
      <c r="B38" s="231"/>
      <c r="C38" s="231"/>
      <c r="D38" s="231"/>
      <c r="E38" s="231"/>
      <c r="F38" s="231"/>
      <c r="G38" s="231"/>
      <c r="H38" s="232"/>
      <c r="I38" s="4">
        <v>31</v>
      </c>
      <c r="J38" s="24">
        <v>0</v>
      </c>
      <c r="K38" s="24">
        <v>0</v>
      </c>
      <c r="L38" s="125"/>
      <c r="O38" s="15"/>
      <c r="P38" s="9"/>
    </row>
    <row r="39" spans="1:16" x14ac:dyDescent="0.2">
      <c r="A39" s="230" t="s">
        <v>96</v>
      </c>
      <c r="B39" s="231"/>
      <c r="C39" s="231"/>
      <c r="D39" s="231"/>
      <c r="E39" s="231"/>
      <c r="F39" s="231"/>
      <c r="G39" s="231"/>
      <c r="H39" s="232"/>
      <c r="I39" s="4">
        <v>32</v>
      </c>
      <c r="J39" s="24">
        <v>0</v>
      </c>
      <c r="K39" s="24">
        <v>0</v>
      </c>
      <c r="L39" s="125"/>
      <c r="O39" s="15"/>
      <c r="P39" s="9"/>
    </row>
    <row r="40" spans="1:16" x14ac:dyDescent="0.2">
      <c r="A40" s="230" t="s">
        <v>238</v>
      </c>
      <c r="B40" s="231"/>
      <c r="C40" s="231"/>
      <c r="D40" s="231"/>
      <c r="E40" s="231"/>
      <c r="F40" s="231"/>
      <c r="G40" s="231"/>
      <c r="H40" s="232"/>
      <c r="I40" s="4">
        <v>33</v>
      </c>
      <c r="J40" s="24">
        <v>35420000</v>
      </c>
      <c r="K40" s="24">
        <v>35382363.909000002</v>
      </c>
      <c r="L40" s="125"/>
      <c r="O40" s="15"/>
      <c r="P40" s="9"/>
    </row>
    <row r="41" spans="1:16" x14ac:dyDescent="0.2">
      <c r="A41" s="227" t="s">
        <v>291</v>
      </c>
      <c r="B41" s="228"/>
      <c r="C41" s="228"/>
      <c r="D41" s="228"/>
      <c r="E41" s="228"/>
      <c r="F41" s="228"/>
      <c r="G41" s="228"/>
      <c r="H41" s="229"/>
      <c r="I41" s="4">
        <v>34</v>
      </c>
      <c r="J41" s="23">
        <f>J42+J50+J57+J65</f>
        <v>1881578695.9958196</v>
      </c>
      <c r="K41" s="23">
        <f>K42+K50+K57+K65</f>
        <v>1859689344.5029478</v>
      </c>
      <c r="L41" s="128"/>
      <c r="O41" s="15"/>
      <c r="P41" s="9"/>
    </row>
    <row r="42" spans="1:16" x14ac:dyDescent="0.2">
      <c r="A42" s="230" t="s">
        <v>118</v>
      </c>
      <c r="B42" s="231"/>
      <c r="C42" s="231"/>
      <c r="D42" s="231"/>
      <c r="E42" s="231"/>
      <c r="F42" s="231"/>
      <c r="G42" s="231"/>
      <c r="H42" s="232"/>
      <c r="I42" s="4">
        <v>35</v>
      </c>
      <c r="J42" s="23">
        <f>SUM(J43:J49)</f>
        <v>695533146</v>
      </c>
      <c r="K42" s="23">
        <f>SUM(K43:K49)</f>
        <v>701147816.66166604</v>
      </c>
      <c r="L42" s="128"/>
      <c r="O42" s="15"/>
      <c r="P42" s="9"/>
    </row>
    <row r="43" spans="1:16" x14ac:dyDescent="0.2">
      <c r="A43" s="230" t="s">
        <v>141</v>
      </c>
      <c r="B43" s="231"/>
      <c r="C43" s="231"/>
      <c r="D43" s="231"/>
      <c r="E43" s="231"/>
      <c r="F43" s="231"/>
      <c r="G43" s="231"/>
      <c r="H43" s="232"/>
      <c r="I43" s="4">
        <v>36</v>
      </c>
      <c r="J43" s="24">
        <v>225184409</v>
      </c>
      <c r="K43" s="24">
        <v>200840096</v>
      </c>
      <c r="L43" s="125"/>
      <c r="O43" s="15"/>
      <c r="P43" s="9"/>
    </row>
    <row r="44" spans="1:16" x14ac:dyDescent="0.2">
      <c r="A44" s="230" t="s">
        <v>142</v>
      </c>
      <c r="B44" s="231"/>
      <c r="C44" s="231"/>
      <c r="D44" s="231"/>
      <c r="E44" s="231"/>
      <c r="F44" s="231"/>
      <c r="G44" s="231"/>
      <c r="H44" s="232"/>
      <c r="I44" s="4">
        <v>37</v>
      </c>
      <c r="J44" s="24">
        <v>40020809</v>
      </c>
      <c r="K44" s="24">
        <v>40812449</v>
      </c>
      <c r="L44" s="125"/>
      <c r="O44" s="15"/>
      <c r="P44" s="9"/>
    </row>
    <row r="45" spans="1:16" x14ac:dyDescent="0.2">
      <c r="A45" s="230" t="s">
        <v>104</v>
      </c>
      <c r="B45" s="231"/>
      <c r="C45" s="231"/>
      <c r="D45" s="231"/>
      <c r="E45" s="231"/>
      <c r="F45" s="231"/>
      <c r="G45" s="231"/>
      <c r="H45" s="232"/>
      <c r="I45" s="4">
        <v>38</v>
      </c>
      <c r="J45" s="24">
        <v>213453413</v>
      </c>
      <c r="K45" s="24">
        <v>234858046</v>
      </c>
      <c r="L45" s="125"/>
      <c r="O45" s="15"/>
      <c r="P45" s="9"/>
    </row>
    <row r="46" spans="1:16" x14ac:dyDescent="0.2">
      <c r="A46" s="230" t="s">
        <v>105</v>
      </c>
      <c r="B46" s="231"/>
      <c r="C46" s="231"/>
      <c r="D46" s="231"/>
      <c r="E46" s="231"/>
      <c r="F46" s="231"/>
      <c r="G46" s="231"/>
      <c r="H46" s="232"/>
      <c r="I46" s="4">
        <v>39</v>
      </c>
      <c r="J46" s="24">
        <v>152458369</v>
      </c>
      <c r="K46" s="24">
        <v>160612652.548666</v>
      </c>
      <c r="L46" s="125"/>
      <c r="O46" s="15"/>
      <c r="P46" s="9"/>
    </row>
    <row r="47" spans="1:16" x14ac:dyDescent="0.2">
      <c r="A47" s="230" t="s">
        <v>106</v>
      </c>
      <c r="B47" s="231"/>
      <c r="C47" s="231"/>
      <c r="D47" s="231"/>
      <c r="E47" s="231"/>
      <c r="F47" s="231"/>
      <c r="G47" s="231"/>
      <c r="H47" s="232"/>
      <c r="I47" s="4">
        <v>40</v>
      </c>
      <c r="J47" s="24">
        <v>0</v>
      </c>
      <c r="K47" s="24">
        <v>0</v>
      </c>
      <c r="L47" s="125"/>
      <c r="O47" s="15"/>
      <c r="P47" s="9"/>
    </row>
    <row r="48" spans="1:16" x14ac:dyDescent="0.2">
      <c r="A48" s="230" t="s">
        <v>107</v>
      </c>
      <c r="B48" s="231"/>
      <c r="C48" s="231"/>
      <c r="D48" s="231"/>
      <c r="E48" s="231"/>
      <c r="F48" s="231"/>
      <c r="G48" s="231"/>
      <c r="H48" s="232"/>
      <c r="I48" s="4">
        <v>41</v>
      </c>
      <c r="J48" s="24">
        <v>64416146</v>
      </c>
      <c r="K48" s="24">
        <v>64024573.112999998</v>
      </c>
      <c r="L48" s="125"/>
      <c r="O48" s="15"/>
      <c r="P48" s="9"/>
    </row>
    <row r="49" spans="1:16" x14ac:dyDescent="0.2">
      <c r="A49" s="230" t="s">
        <v>108</v>
      </c>
      <c r="B49" s="231"/>
      <c r="C49" s="231"/>
      <c r="D49" s="231"/>
      <c r="E49" s="231"/>
      <c r="F49" s="231"/>
      <c r="G49" s="231"/>
      <c r="H49" s="232"/>
      <c r="I49" s="4">
        <v>42</v>
      </c>
      <c r="J49" s="100">
        <v>0</v>
      </c>
      <c r="K49" s="24">
        <v>0</v>
      </c>
      <c r="L49" s="125"/>
      <c r="O49" s="15"/>
      <c r="P49" s="9"/>
    </row>
    <row r="50" spans="1:16" x14ac:dyDescent="0.2">
      <c r="A50" s="230" t="s">
        <v>119</v>
      </c>
      <c r="B50" s="231"/>
      <c r="C50" s="231"/>
      <c r="D50" s="231"/>
      <c r="E50" s="231"/>
      <c r="F50" s="231"/>
      <c r="G50" s="231"/>
      <c r="H50" s="232"/>
      <c r="I50" s="4">
        <v>43</v>
      </c>
      <c r="J50" s="23">
        <f>SUM(J51:J56)</f>
        <v>1062608439.9958196</v>
      </c>
      <c r="K50" s="23">
        <f>SUM(K51:K56)</f>
        <v>960261664.85365486</v>
      </c>
      <c r="L50" s="128"/>
      <c r="O50" s="15"/>
      <c r="P50" s="9"/>
    </row>
    <row r="51" spans="1:16" x14ac:dyDescent="0.2">
      <c r="A51" s="230" t="s">
        <v>251</v>
      </c>
      <c r="B51" s="231"/>
      <c r="C51" s="231"/>
      <c r="D51" s="231"/>
      <c r="E51" s="231"/>
      <c r="F51" s="231"/>
      <c r="G51" s="231"/>
      <c r="H51" s="232"/>
      <c r="I51" s="4">
        <v>44</v>
      </c>
      <c r="J51" s="24">
        <v>0</v>
      </c>
      <c r="K51" s="24">
        <v>0</v>
      </c>
      <c r="L51" s="125"/>
      <c r="O51" s="15"/>
      <c r="P51" s="9"/>
    </row>
    <row r="52" spans="1:16" x14ac:dyDescent="0.2">
      <c r="A52" s="230" t="s">
        <v>252</v>
      </c>
      <c r="B52" s="231"/>
      <c r="C52" s="231"/>
      <c r="D52" s="231"/>
      <c r="E52" s="231"/>
      <c r="F52" s="231"/>
      <c r="G52" s="231"/>
      <c r="H52" s="232"/>
      <c r="I52" s="4">
        <v>45</v>
      </c>
      <c r="J52" s="100">
        <v>1011101739</v>
      </c>
      <c r="K52" s="24">
        <v>937151908.74656296</v>
      </c>
      <c r="L52" s="125"/>
      <c r="O52" s="15"/>
      <c r="P52" s="9"/>
    </row>
    <row r="53" spans="1:16" x14ac:dyDescent="0.2">
      <c r="A53" s="230" t="s">
        <v>253</v>
      </c>
      <c r="B53" s="231"/>
      <c r="C53" s="231"/>
      <c r="D53" s="231"/>
      <c r="E53" s="231"/>
      <c r="F53" s="231"/>
      <c r="G53" s="231"/>
      <c r="H53" s="232"/>
      <c r="I53" s="4">
        <v>46</v>
      </c>
      <c r="J53" s="24">
        <v>0</v>
      </c>
      <c r="K53" s="24">
        <v>0</v>
      </c>
      <c r="L53" s="125"/>
      <c r="O53" s="15"/>
      <c r="P53" s="9"/>
    </row>
    <row r="54" spans="1:16" x14ac:dyDescent="0.2">
      <c r="A54" s="230" t="s">
        <v>254</v>
      </c>
      <c r="B54" s="231"/>
      <c r="C54" s="231"/>
      <c r="D54" s="231"/>
      <c r="E54" s="231"/>
      <c r="F54" s="231"/>
      <c r="G54" s="231"/>
      <c r="H54" s="232"/>
      <c r="I54" s="4">
        <v>47</v>
      </c>
      <c r="J54" s="24">
        <v>2569918</v>
      </c>
      <c r="K54" s="24">
        <v>1775085</v>
      </c>
      <c r="L54" s="125"/>
      <c r="O54" s="15"/>
      <c r="P54" s="9"/>
    </row>
    <row r="55" spans="1:16" x14ac:dyDescent="0.2">
      <c r="A55" s="230" t="s">
        <v>5</v>
      </c>
      <c r="B55" s="231"/>
      <c r="C55" s="231"/>
      <c r="D55" s="231"/>
      <c r="E55" s="231"/>
      <c r="F55" s="231"/>
      <c r="G55" s="231"/>
      <c r="H55" s="232"/>
      <c r="I55" s="4">
        <v>48</v>
      </c>
      <c r="J55" s="100">
        <v>46107062</v>
      </c>
      <c r="K55" s="24">
        <v>11090492</v>
      </c>
      <c r="L55" s="125"/>
      <c r="O55" s="15"/>
      <c r="P55" s="9"/>
    </row>
    <row r="56" spans="1:16" x14ac:dyDescent="0.2">
      <c r="A56" s="230" t="s">
        <v>6</v>
      </c>
      <c r="B56" s="231"/>
      <c r="C56" s="231"/>
      <c r="D56" s="231"/>
      <c r="E56" s="231"/>
      <c r="F56" s="231"/>
      <c r="G56" s="231"/>
      <c r="H56" s="232"/>
      <c r="I56" s="4">
        <v>49</v>
      </c>
      <c r="J56" s="100">
        <v>2829720.9958195686</v>
      </c>
      <c r="K56" s="24">
        <v>10244179.107091904</v>
      </c>
      <c r="L56" s="125"/>
      <c r="O56" s="15"/>
      <c r="P56" s="9"/>
    </row>
    <row r="57" spans="1:16" x14ac:dyDescent="0.2">
      <c r="A57" s="230" t="s">
        <v>120</v>
      </c>
      <c r="B57" s="231"/>
      <c r="C57" s="231"/>
      <c r="D57" s="231"/>
      <c r="E57" s="231"/>
      <c r="F57" s="231"/>
      <c r="G57" s="231"/>
      <c r="H57" s="232"/>
      <c r="I57" s="4">
        <v>50</v>
      </c>
      <c r="J57" s="23">
        <f>SUM(J58:J64)</f>
        <v>5229582</v>
      </c>
      <c r="K57" s="23">
        <f>SUM(K58:K64)</f>
        <v>14183224</v>
      </c>
      <c r="L57" s="125"/>
      <c r="O57" s="15"/>
      <c r="P57" s="9"/>
    </row>
    <row r="58" spans="1:16" x14ac:dyDescent="0.2">
      <c r="A58" s="230" t="s">
        <v>90</v>
      </c>
      <c r="B58" s="231"/>
      <c r="C58" s="231"/>
      <c r="D58" s="231"/>
      <c r="E58" s="231"/>
      <c r="F58" s="231"/>
      <c r="G58" s="231"/>
      <c r="H58" s="232"/>
      <c r="I58" s="4">
        <v>51</v>
      </c>
      <c r="J58" s="24">
        <v>0</v>
      </c>
      <c r="K58" s="24">
        <v>0</v>
      </c>
      <c r="L58" s="125"/>
      <c r="O58" s="15"/>
      <c r="P58" s="9"/>
    </row>
    <row r="59" spans="1:16" x14ac:dyDescent="0.2">
      <c r="A59" s="230" t="s">
        <v>91</v>
      </c>
      <c r="B59" s="231"/>
      <c r="C59" s="231"/>
      <c r="D59" s="231"/>
      <c r="E59" s="231"/>
      <c r="F59" s="231"/>
      <c r="G59" s="231"/>
      <c r="H59" s="232"/>
      <c r="I59" s="4">
        <v>52</v>
      </c>
      <c r="J59" s="24">
        <v>0</v>
      </c>
      <c r="K59" s="24">
        <v>0</v>
      </c>
      <c r="L59" s="125"/>
      <c r="O59" s="15"/>
      <c r="P59" s="9"/>
    </row>
    <row r="60" spans="1:16" x14ac:dyDescent="0.2">
      <c r="A60" s="230" t="s">
        <v>293</v>
      </c>
      <c r="B60" s="231"/>
      <c r="C60" s="231"/>
      <c r="D60" s="231"/>
      <c r="E60" s="231"/>
      <c r="F60" s="231"/>
      <c r="G60" s="231"/>
      <c r="H60" s="232"/>
      <c r="I60" s="4">
        <v>53</v>
      </c>
      <c r="J60" s="24">
        <v>0</v>
      </c>
      <c r="K60" s="24">
        <v>0</v>
      </c>
      <c r="L60" s="125"/>
      <c r="O60" s="15"/>
      <c r="P60" s="9"/>
    </row>
    <row r="61" spans="1:16" x14ac:dyDescent="0.2">
      <c r="A61" s="230" t="s">
        <v>101</v>
      </c>
      <c r="B61" s="231"/>
      <c r="C61" s="231"/>
      <c r="D61" s="231"/>
      <c r="E61" s="231"/>
      <c r="F61" s="231"/>
      <c r="G61" s="231"/>
      <c r="H61" s="232"/>
      <c r="I61" s="4">
        <v>54</v>
      </c>
      <c r="J61" s="24">
        <v>0</v>
      </c>
      <c r="K61" s="24">
        <v>0</v>
      </c>
      <c r="L61" s="125"/>
      <c r="O61" s="15"/>
      <c r="P61" s="9"/>
    </row>
    <row r="62" spans="1:16" x14ac:dyDescent="0.2">
      <c r="A62" s="230" t="s">
        <v>102</v>
      </c>
      <c r="B62" s="231"/>
      <c r="C62" s="231"/>
      <c r="D62" s="231"/>
      <c r="E62" s="231"/>
      <c r="F62" s="231"/>
      <c r="G62" s="231"/>
      <c r="H62" s="232"/>
      <c r="I62" s="4">
        <v>55</v>
      </c>
      <c r="J62" s="24">
        <v>4002211</v>
      </c>
      <c r="K62" s="24">
        <v>11620927</v>
      </c>
      <c r="L62" s="125"/>
      <c r="O62" s="15"/>
      <c r="P62" s="9"/>
    </row>
    <row r="63" spans="1:16" x14ac:dyDescent="0.2">
      <c r="A63" s="230" t="s">
        <v>103</v>
      </c>
      <c r="B63" s="231"/>
      <c r="C63" s="231"/>
      <c r="D63" s="231"/>
      <c r="E63" s="231"/>
      <c r="F63" s="231"/>
      <c r="G63" s="231"/>
      <c r="H63" s="232"/>
      <c r="I63" s="4">
        <v>56</v>
      </c>
      <c r="J63" s="24">
        <v>1227371</v>
      </c>
      <c r="K63" s="24">
        <v>2562297</v>
      </c>
      <c r="L63" s="125"/>
      <c r="O63" s="15"/>
      <c r="P63" s="9"/>
    </row>
    <row r="64" spans="1:16" x14ac:dyDescent="0.2">
      <c r="A64" s="230" t="s">
        <v>62</v>
      </c>
      <c r="B64" s="231"/>
      <c r="C64" s="231"/>
      <c r="D64" s="231"/>
      <c r="E64" s="231"/>
      <c r="F64" s="231"/>
      <c r="G64" s="231"/>
      <c r="H64" s="232"/>
      <c r="I64" s="4">
        <v>57</v>
      </c>
      <c r="J64" s="24">
        <v>0</v>
      </c>
      <c r="K64" s="24">
        <v>0</v>
      </c>
      <c r="L64" s="125"/>
      <c r="O64" s="15"/>
      <c r="P64" s="9"/>
    </row>
    <row r="65" spans="1:16" x14ac:dyDescent="0.2">
      <c r="A65" s="230" t="s">
        <v>258</v>
      </c>
      <c r="B65" s="231"/>
      <c r="C65" s="231"/>
      <c r="D65" s="231"/>
      <c r="E65" s="231"/>
      <c r="F65" s="231"/>
      <c r="G65" s="231"/>
      <c r="H65" s="232"/>
      <c r="I65" s="4">
        <v>58</v>
      </c>
      <c r="J65" s="24">
        <v>118207528</v>
      </c>
      <c r="K65" s="24">
        <v>184096638.987627</v>
      </c>
      <c r="L65" s="125"/>
      <c r="O65" s="15"/>
      <c r="P65" s="9"/>
    </row>
    <row r="66" spans="1:16" x14ac:dyDescent="0.2">
      <c r="A66" s="227" t="s">
        <v>69</v>
      </c>
      <c r="B66" s="228"/>
      <c r="C66" s="228"/>
      <c r="D66" s="228"/>
      <c r="E66" s="228"/>
      <c r="F66" s="228"/>
      <c r="G66" s="228"/>
      <c r="H66" s="229"/>
      <c r="I66" s="4">
        <v>59</v>
      </c>
      <c r="J66" s="24">
        <v>14949622</v>
      </c>
      <c r="K66" s="24">
        <v>11914254.4589225</v>
      </c>
      <c r="L66" s="125"/>
      <c r="O66" s="15"/>
      <c r="P66" s="9"/>
    </row>
    <row r="67" spans="1:16" x14ac:dyDescent="0.2">
      <c r="A67" s="227" t="s">
        <v>292</v>
      </c>
      <c r="B67" s="228"/>
      <c r="C67" s="228"/>
      <c r="D67" s="228"/>
      <c r="E67" s="228"/>
      <c r="F67" s="228"/>
      <c r="G67" s="228"/>
      <c r="H67" s="229"/>
      <c r="I67" s="4">
        <v>60</v>
      </c>
      <c r="J67" s="23">
        <f>J8+J9+J41+J66</f>
        <v>3617672309.3800993</v>
      </c>
      <c r="K67" s="23">
        <f>K8+K9+K41+K66</f>
        <v>3541403449.3688002</v>
      </c>
      <c r="L67" s="125"/>
      <c r="O67" s="15"/>
      <c r="P67" s="9"/>
    </row>
    <row r="68" spans="1:16" ht="13.5" thickBot="1" x14ac:dyDescent="0.25">
      <c r="A68" s="254" t="s">
        <v>109</v>
      </c>
      <c r="B68" s="255"/>
      <c r="C68" s="255"/>
      <c r="D68" s="255"/>
      <c r="E68" s="255"/>
      <c r="F68" s="255"/>
      <c r="G68" s="255"/>
      <c r="H68" s="256"/>
      <c r="I68" s="93">
        <v>61</v>
      </c>
      <c r="J68" s="152">
        <v>858816749.4000001</v>
      </c>
      <c r="K68" s="152">
        <v>863040301.01999986</v>
      </c>
      <c r="L68" s="125"/>
      <c r="O68" s="15"/>
      <c r="P68" s="9"/>
    </row>
    <row r="69" spans="1:16" x14ac:dyDescent="0.2">
      <c r="A69" s="257" t="s">
        <v>71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9"/>
      <c r="L69" s="125"/>
      <c r="O69" s="15"/>
      <c r="P69" s="9"/>
    </row>
    <row r="70" spans="1:16" x14ac:dyDescent="0.2">
      <c r="A70" s="247" t="s">
        <v>244</v>
      </c>
      <c r="B70" s="248"/>
      <c r="C70" s="248"/>
      <c r="D70" s="248"/>
      <c r="E70" s="248"/>
      <c r="F70" s="248"/>
      <c r="G70" s="248"/>
      <c r="H70" s="260"/>
      <c r="I70" s="6">
        <v>62</v>
      </c>
      <c r="J70" s="118">
        <f>J71+J72+J73+J79+J80+J83+J86</f>
        <v>1627791411.28233</v>
      </c>
      <c r="K70" s="126">
        <f>K71+K72+K73+K79+K80+K83+K86</f>
        <v>1723145814.8778801</v>
      </c>
      <c r="L70" s="125"/>
      <c r="O70" s="15"/>
      <c r="P70" s="9"/>
    </row>
    <row r="71" spans="1:16" x14ac:dyDescent="0.2">
      <c r="A71" s="230" t="s">
        <v>155</v>
      </c>
      <c r="B71" s="231"/>
      <c r="C71" s="231"/>
      <c r="D71" s="231"/>
      <c r="E71" s="231"/>
      <c r="F71" s="231"/>
      <c r="G71" s="231"/>
      <c r="H71" s="232"/>
      <c r="I71" s="4">
        <v>63</v>
      </c>
      <c r="J71" s="100">
        <v>1626000899.7066262</v>
      </c>
      <c r="K71" s="100">
        <v>1084000600</v>
      </c>
      <c r="L71" s="125"/>
      <c r="O71" s="15"/>
      <c r="P71" s="9"/>
    </row>
    <row r="72" spans="1:16" x14ac:dyDescent="0.2">
      <c r="A72" s="230" t="s">
        <v>156</v>
      </c>
      <c r="B72" s="231"/>
      <c r="C72" s="231"/>
      <c r="D72" s="231"/>
      <c r="E72" s="231"/>
      <c r="F72" s="231"/>
      <c r="G72" s="231"/>
      <c r="H72" s="232"/>
      <c r="I72" s="4">
        <v>64</v>
      </c>
      <c r="J72" s="24">
        <v>26465000</v>
      </c>
      <c r="K72" s="100">
        <v>44573180</v>
      </c>
      <c r="L72" s="125"/>
      <c r="O72" s="15"/>
      <c r="P72" s="9"/>
    </row>
    <row r="73" spans="1:16" x14ac:dyDescent="0.2">
      <c r="A73" s="230" t="s">
        <v>157</v>
      </c>
      <c r="B73" s="231"/>
      <c r="C73" s="231"/>
      <c r="D73" s="231"/>
      <c r="E73" s="231"/>
      <c r="F73" s="231"/>
      <c r="G73" s="231"/>
      <c r="H73" s="232"/>
      <c r="I73" s="4">
        <v>65</v>
      </c>
      <c r="J73" s="23">
        <f>J74+J75-J76+J77+J78</f>
        <v>105899404.50366797</v>
      </c>
      <c r="K73" s="23">
        <f>K74+K75-K76+K77+K78</f>
        <v>98515671.029177427</v>
      </c>
      <c r="L73" s="125"/>
      <c r="O73" s="15"/>
      <c r="P73" s="9"/>
    </row>
    <row r="74" spans="1:16" x14ac:dyDescent="0.2">
      <c r="A74" s="230" t="s">
        <v>158</v>
      </c>
      <c r="B74" s="231"/>
      <c r="C74" s="231"/>
      <c r="D74" s="231"/>
      <c r="E74" s="231"/>
      <c r="F74" s="231"/>
      <c r="G74" s="231"/>
      <c r="H74" s="232"/>
      <c r="I74" s="4">
        <v>66</v>
      </c>
      <c r="J74" s="24">
        <v>18325000</v>
      </c>
      <c r="K74" s="100">
        <v>11474469</v>
      </c>
      <c r="L74" s="125"/>
      <c r="O74" s="15"/>
      <c r="P74" s="9"/>
    </row>
    <row r="75" spans="1:16" x14ac:dyDescent="0.2">
      <c r="A75" s="230" t="s">
        <v>159</v>
      </c>
      <c r="B75" s="231"/>
      <c r="C75" s="231"/>
      <c r="D75" s="231"/>
      <c r="E75" s="231"/>
      <c r="F75" s="231"/>
      <c r="G75" s="231"/>
      <c r="H75" s="232"/>
      <c r="I75" s="4">
        <v>67</v>
      </c>
      <c r="J75" s="24">
        <v>21761692</v>
      </c>
      <c r="K75" s="100">
        <v>21761692</v>
      </c>
      <c r="L75" s="125"/>
      <c r="O75" s="15"/>
      <c r="P75" s="9"/>
    </row>
    <row r="76" spans="1:16" x14ac:dyDescent="0.2">
      <c r="A76" s="230" t="s">
        <v>147</v>
      </c>
      <c r="B76" s="231"/>
      <c r="C76" s="231"/>
      <c r="D76" s="231"/>
      <c r="E76" s="231"/>
      <c r="F76" s="231"/>
      <c r="G76" s="231"/>
      <c r="H76" s="232"/>
      <c r="I76" s="4">
        <v>68</v>
      </c>
      <c r="J76" s="24">
        <v>67604502</v>
      </c>
      <c r="K76" s="100">
        <v>67604502</v>
      </c>
      <c r="L76" s="125"/>
      <c r="O76" s="15"/>
      <c r="P76" s="9"/>
    </row>
    <row r="77" spans="1:16" x14ac:dyDescent="0.2">
      <c r="A77" s="230" t="s">
        <v>148</v>
      </c>
      <c r="B77" s="231"/>
      <c r="C77" s="231"/>
      <c r="D77" s="231"/>
      <c r="E77" s="231"/>
      <c r="F77" s="231"/>
      <c r="G77" s="231"/>
      <c r="H77" s="232"/>
      <c r="I77" s="4">
        <v>69</v>
      </c>
      <c r="J77" s="24">
        <v>35243962</v>
      </c>
      <c r="K77" s="100">
        <v>39293993</v>
      </c>
      <c r="L77" s="125"/>
      <c r="O77" s="15"/>
      <c r="P77" s="9"/>
    </row>
    <row r="78" spans="1:16" x14ac:dyDescent="0.2">
      <c r="A78" s="230" t="s">
        <v>149</v>
      </c>
      <c r="B78" s="231"/>
      <c r="C78" s="231"/>
      <c r="D78" s="231"/>
      <c r="E78" s="231"/>
      <c r="F78" s="231"/>
      <c r="G78" s="231"/>
      <c r="H78" s="232"/>
      <c r="I78" s="4">
        <v>70</v>
      </c>
      <c r="J78" s="100">
        <v>98173252.503667966</v>
      </c>
      <c r="K78" s="100">
        <v>93590019.029177427</v>
      </c>
      <c r="L78" s="125"/>
      <c r="O78" s="15"/>
      <c r="P78" s="9"/>
    </row>
    <row r="79" spans="1:16" x14ac:dyDescent="0.2">
      <c r="A79" s="230" t="s">
        <v>150</v>
      </c>
      <c r="B79" s="231"/>
      <c r="C79" s="231"/>
      <c r="D79" s="231"/>
      <c r="E79" s="231"/>
      <c r="F79" s="231"/>
      <c r="G79" s="231"/>
      <c r="H79" s="232"/>
      <c r="I79" s="4">
        <v>71</v>
      </c>
      <c r="J79" s="24">
        <v>0</v>
      </c>
      <c r="K79" s="24">
        <v>0</v>
      </c>
      <c r="L79" s="125"/>
      <c r="O79" s="15"/>
      <c r="P79" s="9"/>
    </row>
    <row r="80" spans="1:16" x14ac:dyDescent="0.2">
      <c r="A80" s="230" t="s">
        <v>289</v>
      </c>
      <c r="B80" s="231"/>
      <c r="C80" s="231"/>
      <c r="D80" s="231"/>
      <c r="E80" s="231"/>
      <c r="F80" s="231"/>
      <c r="G80" s="231"/>
      <c r="H80" s="232"/>
      <c r="I80" s="4">
        <v>72</v>
      </c>
      <c r="J80" s="23">
        <f>J81-J82</f>
        <v>-148498899</v>
      </c>
      <c r="K80" s="23">
        <f>K81-K82</f>
        <v>365173900</v>
      </c>
      <c r="L80" s="125"/>
      <c r="O80" s="15"/>
      <c r="P80" s="9"/>
    </row>
    <row r="81" spans="1:16" x14ac:dyDescent="0.2">
      <c r="A81" s="251" t="s">
        <v>195</v>
      </c>
      <c r="B81" s="252"/>
      <c r="C81" s="252"/>
      <c r="D81" s="252"/>
      <c r="E81" s="252"/>
      <c r="F81" s="252"/>
      <c r="G81" s="252"/>
      <c r="H81" s="253"/>
      <c r="I81" s="4">
        <v>73</v>
      </c>
      <c r="J81" s="24">
        <v>0</v>
      </c>
      <c r="K81" s="24">
        <v>365173900</v>
      </c>
      <c r="L81" s="125"/>
      <c r="O81" s="15"/>
      <c r="P81" s="9"/>
    </row>
    <row r="82" spans="1:16" x14ac:dyDescent="0.2">
      <c r="A82" s="251" t="s">
        <v>196</v>
      </c>
      <c r="B82" s="252"/>
      <c r="C82" s="252"/>
      <c r="D82" s="252"/>
      <c r="E82" s="252"/>
      <c r="F82" s="252"/>
      <c r="G82" s="252"/>
      <c r="H82" s="253"/>
      <c r="I82" s="4">
        <v>74</v>
      </c>
      <c r="J82" s="24">
        <v>148498899</v>
      </c>
      <c r="K82" s="24">
        <v>0</v>
      </c>
      <c r="L82" s="125"/>
      <c r="O82" s="15"/>
      <c r="P82" s="9"/>
    </row>
    <row r="83" spans="1:16" x14ac:dyDescent="0.2">
      <c r="A83" s="230" t="s">
        <v>290</v>
      </c>
      <c r="B83" s="231"/>
      <c r="C83" s="231"/>
      <c r="D83" s="231"/>
      <c r="E83" s="231"/>
      <c r="F83" s="231"/>
      <c r="G83" s="231"/>
      <c r="H83" s="232"/>
      <c r="I83" s="4">
        <v>75</v>
      </c>
      <c r="J83" s="23">
        <f>J84-J85</f>
        <v>-14101875.927964106</v>
      </c>
      <c r="K83" s="23">
        <f>K84-K85</f>
        <v>97293408.848702595</v>
      </c>
      <c r="L83" s="125"/>
      <c r="O83" s="15"/>
      <c r="P83" s="9"/>
    </row>
    <row r="84" spans="1:16" x14ac:dyDescent="0.2">
      <c r="A84" s="251" t="s">
        <v>197</v>
      </c>
      <c r="B84" s="252"/>
      <c r="C84" s="252"/>
      <c r="D84" s="252"/>
      <c r="E84" s="252"/>
      <c r="F84" s="252"/>
      <c r="G84" s="252"/>
      <c r="H84" s="253"/>
      <c r="I84" s="4">
        <v>76</v>
      </c>
      <c r="J84" s="24">
        <v>0</v>
      </c>
      <c r="K84" s="24">
        <v>97293408.848702595</v>
      </c>
      <c r="L84" s="125"/>
      <c r="O84" s="15"/>
      <c r="P84" s="9"/>
    </row>
    <row r="85" spans="1:16" x14ac:dyDescent="0.2">
      <c r="A85" s="251" t="s">
        <v>198</v>
      </c>
      <c r="B85" s="252"/>
      <c r="C85" s="252"/>
      <c r="D85" s="252"/>
      <c r="E85" s="252"/>
      <c r="F85" s="252"/>
      <c r="G85" s="252"/>
      <c r="H85" s="253"/>
      <c r="I85" s="4">
        <v>77</v>
      </c>
      <c r="J85" s="24">
        <v>14101875.927964106</v>
      </c>
      <c r="K85" s="24">
        <v>0</v>
      </c>
      <c r="L85" s="125"/>
      <c r="O85" s="15"/>
      <c r="P85" s="9"/>
    </row>
    <row r="86" spans="1:16" x14ac:dyDescent="0.2">
      <c r="A86" s="230" t="s">
        <v>199</v>
      </c>
      <c r="B86" s="231"/>
      <c r="C86" s="231"/>
      <c r="D86" s="231"/>
      <c r="E86" s="231"/>
      <c r="F86" s="231"/>
      <c r="G86" s="231"/>
      <c r="H86" s="232"/>
      <c r="I86" s="4">
        <v>78</v>
      </c>
      <c r="J86" s="24">
        <v>32026882</v>
      </c>
      <c r="K86" s="24">
        <v>33589055</v>
      </c>
      <c r="L86" s="125"/>
      <c r="O86" s="15"/>
      <c r="P86" s="9"/>
    </row>
    <row r="87" spans="1:16" x14ac:dyDescent="0.2">
      <c r="A87" s="227" t="s">
        <v>38</v>
      </c>
      <c r="B87" s="228"/>
      <c r="C87" s="228"/>
      <c r="D87" s="228"/>
      <c r="E87" s="228"/>
      <c r="F87" s="228"/>
      <c r="G87" s="228"/>
      <c r="H87" s="229"/>
      <c r="I87" s="4">
        <v>79</v>
      </c>
      <c r="J87" s="23">
        <f>SUM(J88:J90)</f>
        <v>46777776.677000001</v>
      </c>
      <c r="K87" s="23">
        <f>SUM(K88:K90)</f>
        <v>50670440.993000001</v>
      </c>
      <c r="L87" s="125"/>
      <c r="O87" s="15"/>
      <c r="P87" s="9"/>
    </row>
    <row r="88" spans="1:16" x14ac:dyDescent="0.2">
      <c r="A88" s="230" t="s">
        <v>143</v>
      </c>
      <c r="B88" s="231"/>
      <c r="C88" s="231"/>
      <c r="D88" s="231"/>
      <c r="E88" s="231"/>
      <c r="F88" s="231"/>
      <c r="G88" s="231"/>
      <c r="H88" s="232"/>
      <c r="I88" s="4">
        <v>80</v>
      </c>
      <c r="J88" s="100">
        <v>25838059.677000001</v>
      </c>
      <c r="K88" s="24">
        <v>25789093</v>
      </c>
      <c r="L88" s="125"/>
      <c r="O88" s="15"/>
      <c r="P88" s="9"/>
    </row>
    <row r="89" spans="1:16" x14ac:dyDescent="0.2">
      <c r="A89" s="230" t="s">
        <v>144</v>
      </c>
      <c r="B89" s="231"/>
      <c r="C89" s="231"/>
      <c r="D89" s="231"/>
      <c r="E89" s="231"/>
      <c r="F89" s="231"/>
      <c r="G89" s="231"/>
      <c r="H89" s="232"/>
      <c r="I89" s="4">
        <v>81</v>
      </c>
      <c r="J89" s="24">
        <v>0</v>
      </c>
      <c r="K89" s="24">
        <v>0</v>
      </c>
      <c r="L89" s="125"/>
      <c r="O89" s="15"/>
      <c r="P89" s="9"/>
    </row>
    <row r="90" spans="1:16" x14ac:dyDescent="0.2">
      <c r="A90" s="230" t="s">
        <v>145</v>
      </c>
      <c r="B90" s="231"/>
      <c r="C90" s="231"/>
      <c r="D90" s="231"/>
      <c r="E90" s="231"/>
      <c r="F90" s="231"/>
      <c r="G90" s="231"/>
      <c r="H90" s="232"/>
      <c r="I90" s="4">
        <v>82</v>
      </c>
      <c r="J90" s="100">
        <v>20939717</v>
      </c>
      <c r="K90" s="24">
        <v>24881347.993000001</v>
      </c>
      <c r="L90" s="125"/>
      <c r="O90" s="15"/>
      <c r="P90" s="9"/>
    </row>
    <row r="91" spans="1:16" x14ac:dyDescent="0.2">
      <c r="A91" s="227" t="s">
        <v>39</v>
      </c>
      <c r="B91" s="228"/>
      <c r="C91" s="228"/>
      <c r="D91" s="228"/>
      <c r="E91" s="228"/>
      <c r="F91" s="228"/>
      <c r="G91" s="228"/>
      <c r="H91" s="229"/>
      <c r="I91" s="4">
        <v>83</v>
      </c>
      <c r="J91" s="23">
        <f>SUM(J92:J100)</f>
        <v>733553063.19299996</v>
      </c>
      <c r="K91" s="23">
        <f>SUM(K92:K100)</f>
        <v>595602589</v>
      </c>
      <c r="L91" s="125"/>
      <c r="O91" s="15"/>
      <c r="P91" s="9"/>
    </row>
    <row r="92" spans="1:16" x14ac:dyDescent="0.2">
      <c r="A92" s="230" t="s">
        <v>146</v>
      </c>
      <c r="B92" s="231"/>
      <c r="C92" s="231"/>
      <c r="D92" s="231"/>
      <c r="E92" s="231"/>
      <c r="F92" s="231"/>
      <c r="G92" s="231"/>
      <c r="H92" s="232"/>
      <c r="I92" s="4">
        <v>84</v>
      </c>
      <c r="J92" s="24">
        <v>0</v>
      </c>
      <c r="K92" s="24">
        <v>0</v>
      </c>
      <c r="L92" s="125"/>
      <c r="O92" s="15"/>
      <c r="P92" s="9"/>
    </row>
    <row r="93" spans="1:16" x14ac:dyDescent="0.2">
      <c r="A93" s="230" t="s">
        <v>294</v>
      </c>
      <c r="B93" s="231"/>
      <c r="C93" s="231"/>
      <c r="D93" s="231"/>
      <c r="E93" s="231"/>
      <c r="F93" s="231"/>
      <c r="G93" s="231"/>
      <c r="H93" s="232"/>
      <c r="I93" s="4">
        <v>85</v>
      </c>
      <c r="J93" s="24">
        <v>0</v>
      </c>
      <c r="K93" s="24">
        <v>0</v>
      </c>
      <c r="L93" s="125"/>
      <c r="O93" s="15"/>
      <c r="P93" s="9"/>
    </row>
    <row r="94" spans="1:16" x14ac:dyDescent="0.2">
      <c r="A94" s="230" t="s">
        <v>0</v>
      </c>
      <c r="B94" s="231"/>
      <c r="C94" s="231"/>
      <c r="D94" s="231"/>
      <c r="E94" s="231"/>
      <c r="F94" s="231"/>
      <c r="G94" s="231"/>
      <c r="H94" s="232"/>
      <c r="I94" s="4">
        <v>86</v>
      </c>
      <c r="J94" s="24">
        <v>727255063.19299996</v>
      </c>
      <c r="K94" s="24">
        <v>589740589</v>
      </c>
      <c r="L94" s="125"/>
      <c r="O94" s="15"/>
      <c r="P94" s="9"/>
    </row>
    <row r="95" spans="1:16" x14ac:dyDescent="0.2">
      <c r="A95" s="230" t="s">
        <v>295</v>
      </c>
      <c r="B95" s="231"/>
      <c r="C95" s="231"/>
      <c r="D95" s="231"/>
      <c r="E95" s="231"/>
      <c r="F95" s="231"/>
      <c r="G95" s="231"/>
      <c r="H95" s="232"/>
      <c r="I95" s="4">
        <v>87</v>
      </c>
      <c r="J95" s="24">
        <v>0</v>
      </c>
      <c r="K95" s="24">
        <v>0</v>
      </c>
      <c r="L95" s="125"/>
      <c r="O95" s="15"/>
      <c r="P95" s="9"/>
    </row>
    <row r="96" spans="1:16" x14ac:dyDescent="0.2">
      <c r="A96" s="230" t="s">
        <v>296</v>
      </c>
      <c r="B96" s="231"/>
      <c r="C96" s="231"/>
      <c r="D96" s="231"/>
      <c r="E96" s="231"/>
      <c r="F96" s="231"/>
      <c r="G96" s="231"/>
      <c r="H96" s="232"/>
      <c r="I96" s="4">
        <v>88</v>
      </c>
      <c r="J96" s="24">
        <v>0</v>
      </c>
      <c r="K96" s="24">
        <v>0</v>
      </c>
      <c r="L96" s="125"/>
      <c r="O96" s="15"/>
      <c r="P96" s="9"/>
    </row>
    <row r="97" spans="1:16" x14ac:dyDescent="0.2">
      <c r="A97" s="230" t="s">
        <v>297</v>
      </c>
      <c r="B97" s="231"/>
      <c r="C97" s="231"/>
      <c r="D97" s="231"/>
      <c r="E97" s="231"/>
      <c r="F97" s="231"/>
      <c r="G97" s="231"/>
      <c r="H97" s="232"/>
      <c r="I97" s="4">
        <v>89</v>
      </c>
      <c r="J97" s="24">
        <v>0</v>
      </c>
      <c r="K97" s="24">
        <v>0</v>
      </c>
      <c r="L97" s="125"/>
      <c r="O97" s="15"/>
      <c r="P97" s="9"/>
    </row>
    <row r="98" spans="1:16" x14ac:dyDescent="0.2">
      <c r="A98" s="230" t="s">
        <v>112</v>
      </c>
      <c r="B98" s="231"/>
      <c r="C98" s="231"/>
      <c r="D98" s="231"/>
      <c r="E98" s="231"/>
      <c r="F98" s="231"/>
      <c r="G98" s="231"/>
      <c r="H98" s="232"/>
      <c r="I98" s="4">
        <v>90</v>
      </c>
      <c r="J98" s="24">
        <v>0</v>
      </c>
      <c r="K98" s="24">
        <v>0</v>
      </c>
      <c r="L98" s="125"/>
      <c r="O98" s="15"/>
      <c r="P98" s="9"/>
    </row>
    <row r="99" spans="1:16" x14ac:dyDescent="0.2">
      <c r="A99" s="230" t="s">
        <v>110</v>
      </c>
      <c r="B99" s="231"/>
      <c r="C99" s="231"/>
      <c r="D99" s="231"/>
      <c r="E99" s="231"/>
      <c r="F99" s="231"/>
      <c r="G99" s="231"/>
      <c r="H99" s="232"/>
      <c r="I99" s="4">
        <v>91</v>
      </c>
      <c r="J99" s="24">
        <v>0</v>
      </c>
      <c r="K99" s="24">
        <v>0</v>
      </c>
      <c r="L99" s="125"/>
      <c r="O99" s="15"/>
      <c r="P99" s="9"/>
    </row>
    <row r="100" spans="1:16" x14ac:dyDescent="0.2">
      <c r="A100" s="230" t="s">
        <v>111</v>
      </c>
      <c r="B100" s="231"/>
      <c r="C100" s="231"/>
      <c r="D100" s="231"/>
      <c r="E100" s="231"/>
      <c r="F100" s="231"/>
      <c r="G100" s="231"/>
      <c r="H100" s="232"/>
      <c r="I100" s="4">
        <v>92</v>
      </c>
      <c r="J100" s="24">
        <v>6298000</v>
      </c>
      <c r="K100" s="24">
        <v>5862000</v>
      </c>
      <c r="L100" s="125"/>
      <c r="O100" s="15"/>
      <c r="P100" s="9"/>
    </row>
    <row r="101" spans="1:16" x14ac:dyDescent="0.2">
      <c r="A101" s="227" t="s">
        <v>40</v>
      </c>
      <c r="B101" s="228"/>
      <c r="C101" s="228"/>
      <c r="D101" s="228"/>
      <c r="E101" s="228"/>
      <c r="F101" s="228"/>
      <c r="G101" s="228"/>
      <c r="H101" s="229"/>
      <c r="I101" s="4">
        <v>93</v>
      </c>
      <c r="J101" s="23">
        <f>SUM(J102:J113)</f>
        <v>1106272026.7012274</v>
      </c>
      <c r="K101" s="23">
        <f>SUM(K102:K113)</f>
        <v>1052588732.7430708</v>
      </c>
      <c r="L101" s="125"/>
      <c r="O101" s="15"/>
      <c r="P101" s="9"/>
    </row>
    <row r="102" spans="1:16" x14ac:dyDescent="0.2">
      <c r="A102" s="230" t="s">
        <v>146</v>
      </c>
      <c r="B102" s="231"/>
      <c r="C102" s="231"/>
      <c r="D102" s="231"/>
      <c r="E102" s="231"/>
      <c r="F102" s="231"/>
      <c r="G102" s="231"/>
      <c r="H102" s="232"/>
      <c r="I102" s="4">
        <v>94</v>
      </c>
      <c r="J102" s="24">
        <v>0</v>
      </c>
      <c r="K102" s="24">
        <v>0</v>
      </c>
      <c r="L102" s="125"/>
      <c r="O102" s="15"/>
      <c r="P102" s="9"/>
    </row>
    <row r="103" spans="1:16" x14ac:dyDescent="0.2">
      <c r="A103" s="230" t="s">
        <v>294</v>
      </c>
      <c r="B103" s="231"/>
      <c r="C103" s="231"/>
      <c r="D103" s="231"/>
      <c r="E103" s="231"/>
      <c r="F103" s="231"/>
      <c r="G103" s="231"/>
      <c r="H103" s="232"/>
      <c r="I103" s="4">
        <v>95</v>
      </c>
      <c r="J103" s="24">
        <v>0</v>
      </c>
      <c r="K103" s="24">
        <v>0</v>
      </c>
      <c r="L103" s="125"/>
      <c r="O103" s="15"/>
      <c r="P103" s="9"/>
    </row>
    <row r="104" spans="1:16" x14ac:dyDescent="0.2">
      <c r="A104" s="230" t="s">
        <v>0</v>
      </c>
      <c r="B104" s="231"/>
      <c r="C104" s="231"/>
      <c r="D104" s="231"/>
      <c r="E104" s="231"/>
      <c r="F104" s="231"/>
      <c r="G104" s="231"/>
      <c r="H104" s="232"/>
      <c r="I104" s="4">
        <v>96</v>
      </c>
      <c r="J104" s="24">
        <v>477866741</v>
      </c>
      <c r="K104" s="24">
        <v>507634676</v>
      </c>
      <c r="L104" s="125"/>
      <c r="O104" s="15"/>
      <c r="P104" s="9"/>
    </row>
    <row r="105" spans="1:16" x14ac:dyDescent="0.2">
      <c r="A105" s="230" t="s">
        <v>295</v>
      </c>
      <c r="B105" s="231"/>
      <c r="C105" s="231"/>
      <c r="D105" s="231"/>
      <c r="E105" s="231"/>
      <c r="F105" s="231"/>
      <c r="G105" s="231"/>
      <c r="H105" s="232"/>
      <c r="I105" s="4">
        <v>97</v>
      </c>
      <c r="J105" s="24">
        <v>3155766</v>
      </c>
      <c r="K105" s="24">
        <v>252675</v>
      </c>
      <c r="L105" s="125"/>
      <c r="O105" s="15"/>
      <c r="P105" s="9"/>
    </row>
    <row r="106" spans="1:16" x14ac:dyDescent="0.2">
      <c r="A106" s="230" t="s">
        <v>296</v>
      </c>
      <c r="B106" s="231"/>
      <c r="C106" s="231"/>
      <c r="D106" s="231"/>
      <c r="E106" s="231"/>
      <c r="F106" s="231"/>
      <c r="G106" s="231"/>
      <c r="H106" s="232"/>
      <c r="I106" s="4">
        <v>98</v>
      </c>
      <c r="J106" s="24">
        <v>546406546.86745</v>
      </c>
      <c r="K106" s="24">
        <v>461298006.62901002</v>
      </c>
      <c r="L106" s="125"/>
      <c r="O106" s="15"/>
      <c r="P106" s="9"/>
    </row>
    <row r="107" spans="1:16" x14ac:dyDescent="0.2">
      <c r="A107" s="230" t="s">
        <v>297</v>
      </c>
      <c r="B107" s="231"/>
      <c r="C107" s="231"/>
      <c r="D107" s="231"/>
      <c r="E107" s="231"/>
      <c r="F107" s="231"/>
      <c r="G107" s="231"/>
      <c r="H107" s="232"/>
      <c r="I107" s="4">
        <v>99</v>
      </c>
      <c r="J107" s="24">
        <v>0</v>
      </c>
      <c r="K107" s="24">
        <v>0</v>
      </c>
      <c r="L107" s="125"/>
      <c r="O107" s="15"/>
      <c r="P107" s="9"/>
    </row>
    <row r="108" spans="1:16" x14ac:dyDescent="0.2">
      <c r="A108" s="230" t="s">
        <v>112</v>
      </c>
      <c r="B108" s="231"/>
      <c r="C108" s="231"/>
      <c r="D108" s="231"/>
      <c r="E108" s="231"/>
      <c r="F108" s="231"/>
      <c r="G108" s="231"/>
      <c r="H108" s="232"/>
      <c r="I108" s="4">
        <v>100</v>
      </c>
      <c r="J108" s="24">
        <v>0</v>
      </c>
      <c r="K108" s="24">
        <v>0</v>
      </c>
      <c r="L108" s="125"/>
      <c r="O108" s="15"/>
      <c r="P108" s="9"/>
    </row>
    <row r="109" spans="1:16" x14ac:dyDescent="0.2">
      <c r="A109" s="230" t="s">
        <v>113</v>
      </c>
      <c r="B109" s="231"/>
      <c r="C109" s="231"/>
      <c r="D109" s="231"/>
      <c r="E109" s="231"/>
      <c r="F109" s="231"/>
      <c r="G109" s="231"/>
      <c r="H109" s="232"/>
      <c r="I109" s="4">
        <v>101</v>
      </c>
      <c r="J109" s="24">
        <v>55823800</v>
      </c>
      <c r="K109" s="24">
        <v>53557728</v>
      </c>
      <c r="L109" s="125"/>
      <c r="O109" s="15"/>
      <c r="P109" s="9"/>
    </row>
    <row r="110" spans="1:16" x14ac:dyDescent="0.2">
      <c r="A110" s="230" t="s">
        <v>114</v>
      </c>
      <c r="B110" s="231"/>
      <c r="C110" s="231"/>
      <c r="D110" s="231"/>
      <c r="E110" s="231"/>
      <c r="F110" s="231"/>
      <c r="G110" s="231"/>
      <c r="H110" s="232"/>
      <c r="I110" s="4">
        <v>102</v>
      </c>
      <c r="J110" s="100">
        <v>9408218</v>
      </c>
      <c r="K110" s="24">
        <v>16633665</v>
      </c>
      <c r="L110" s="125"/>
      <c r="O110" s="15"/>
      <c r="P110" s="9"/>
    </row>
    <row r="111" spans="1:16" x14ac:dyDescent="0.2">
      <c r="A111" s="230" t="s">
        <v>117</v>
      </c>
      <c r="B111" s="231"/>
      <c r="C111" s="231"/>
      <c r="D111" s="231"/>
      <c r="E111" s="231"/>
      <c r="F111" s="231"/>
      <c r="G111" s="231"/>
      <c r="H111" s="232"/>
      <c r="I111" s="4">
        <v>103</v>
      </c>
      <c r="J111" s="24">
        <v>681378</v>
      </c>
      <c r="K111" s="24">
        <v>681138</v>
      </c>
      <c r="L111" s="125"/>
      <c r="O111" s="15"/>
      <c r="P111" s="9"/>
    </row>
    <row r="112" spans="1:16" x14ac:dyDescent="0.2">
      <c r="A112" s="230" t="s">
        <v>115</v>
      </c>
      <c r="B112" s="231"/>
      <c r="C112" s="231"/>
      <c r="D112" s="231"/>
      <c r="E112" s="231"/>
      <c r="F112" s="231"/>
      <c r="G112" s="231"/>
      <c r="H112" s="232"/>
      <c r="I112" s="4">
        <v>104</v>
      </c>
      <c r="J112" s="24">
        <v>0</v>
      </c>
      <c r="K112" s="24">
        <v>0</v>
      </c>
      <c r="L112" s="125"/>
      <c r="O112" s="15"/>
      <c r="P112" s="9"/>
    </row>
    <row r="113" spans="1:16" x14ac:dyDescent="0.2">
      <c r="A113" s="230" t="s">
        <v>116</v>
      </c>
      <c r="B113" s="231"/>
      <c r="C113" s="231"/>
      <c r="D113" s="231"/>
      <c r="E113" s="231"/>
      <c r="F113" s="231"/>
      <c r="G113" s="231"/>
      <c r="H113" s="232"/>
      <c r="I113" s="4">
        <v>105</v>
      </c>
      <c r="J113" s="24">
        <v>12929576.833777428</v>
      </c>
      <c r="K113" s="24">
        <v>12530844.114060879</v>
      </c>
      <c r="L113" s="125"/>
      <c r="O113" s="15"/>
      <c r="P113" s="9"/>
    </row>
    <row r="114" spans="1:16" x14ac:dyDescent="0.2">
      <c r="A114" s="227" t="s">
        <v>1</v>
      </c>
      <c r="B114" s="228"/>
      <c r="C114" s="228"/>
      <c r="D114" s="228"/>
      <c r="E114" s="228"/>
      <c r="F114" s="228"/>
      <c r="G114" s="228"/>
      <c r="H114" s="229"/>
      <c r="I114" s="4">
        <v>106</v>
      </c>
      <c r="J114" s="24">
        <v>103278031.52654199</v>
      </c>
      <c r="K114" s="24">
        <v>119395871.754849</v>
      </c>
      <c r="L114" s="125"/>
      <c r="O114" s="15"/>
      <c r="P114" s="9"/>
    </row>
    <row r="115" spans="1:16" x14ac:dyDescent="0.2">
      <c r="A115" s="227" t="s">
        <v>44</v>
      </c>
      <c r="B115" s="228"/>
      <c r="C115" s="228"/>
      <c r="D115" s="228"/>
      <c r="E115" s="228"/>
      <c r="F115" s="228"/>
      <c r="G115" s="228"/>
      <c r="H115" s="229"/>
      <c r="I115" s="4">
        <v>107</v>
      </c>
      <c r="J115" s="23">
        <f>J70+J87+J91+J101+J114</f>
        <v>3617672309.3800998</v>
      </c>
      <c r="K115" s="23">
        <f>K70+K87+K91+K101+K114</f>
        <v>3541403449.3687997</v>
      </c>
      <c r="L115" s="125"/>
      <c r="O115" s="15"/>
      <c r="P115" s="9"/>
    </row>
    <row r="116" spans="1:16" x14ac:dyDescent="0.2">
      <c r="A116" s="240" t="s">
        <v>70</v>
      </c>
      <c r="B116" s="241"/>
      <c r="C116" s="241"/>
      <c r="D116" s="241"/>
      <c r="E116" s="241"/>
      <c r="F116" s="241"/>
      <c r="G116" s="241"/>
      <c r="H116" s="242"/>
      <c r="I116" s="5">
        <v>108</v>
      </c>
      <c r="J116" s="146">
        <v>858816749.4000001</v>
      </c>
      <c r="K116" s="146">
        <v>863040301.01999986</v>
      </c>
      <c r="L116" s="125"/>
      <c r="O116" s="15"/>
      <c r="P116" s="9"/>
    </row>
    <row r="117" spans="1:16" x14ac:dyDescent="0.2">
      <c r="A117" s="243" t="s">
        <v>357</v>
      </c>
      <c r="B117" s="244"/>
      <c r="C117" s="244"/>
      <c r="D117" s="244"/>
      <c r="E117" s="244"/>
      <c r="F117" s="244"/>
      <c r="G117" s="244"/>
      <c r="H117" s="244"/>
      <c r="I117" s="245"/>
      <c r="J117" s="245"/>
      <c r="K117" s="246"/>
      <c r="L117" s="125"/>
      <c r="O117" s="15"/>
    </row>
    <row r="118" spans="1:16" x14ac:dyDescent="0.2">
      <c r="A118" s="247" t="s">
        <v>239</v>
      </c>
      <c r="B118" s="248"/>
      <c r="C118" s="248"/>
      <c r="D118" s="248"/>
      <c r="E118" s="248"/>
      <c r="F118" s="248"/>
      <c r="G118" s="248"/>
      <c r="H118" s="248"/>
      <c r="I118" s="249"/>
      <c r="J118" s="249"/>
      <c r="K118" s="250"/>
      <c r="L118" s="125"/>
      <c r="O118" s="15"/>
    </row>
    <row r="119" spans="1:16" x14ac:dyDescent="0.2">
      <c r="A119" s="230" t="s">
        <v>3</v>
      </c>
      <c r="B119" s="231"/>
      <c r="C119" s="231"/>
      <c r="D119" s="231"/>
      <c r="E119" s="231"/>
      <c r="F119" s="231"/>
      <c r="G119" s="231"/>
      <c r="H119" s="232"/>
      <c r="I119" s="4">
        <v>109</v>
      </c>
      <c r="J119" s="24">
        <f>J70-J120</f>
        <v>1595764529.28233</v>
      </c>
      <c r="K119" s="24">
        <f>K70-K120</f>
        <v>1689556759.8778801</v>
      </c>
      <c r="L119" s="125"/>
      <c r="O119" s="15"/>
    </row>
    <row r="120" spans="1:16" x14ac:dyDescent="0.2">
      <c r="A120" s="233" t="s">
        <v>4</v>
      </c>
      <c r="B120" s="234"/>
      <c r="C120" s="234"/>
      <c r="D120" s="234"/>
      <c r="E120" s="234"/>
      <c r="F120" s="234"/>
      <c r="G120" s="234"/>
      <c r="H120" s="235"/>
      <c r="I120" s="7">
        <v>110</v>
      </c>
      <c r="J120" s="115">
        <f>J86</f>
        <v>32026882</v>
      </c>
      <c r="K120" s="115">
        <f>K86</f>
        <v>33589055</v>
      </c>
      <c r="L120" s="125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7"/>
      <c r="K121" s="147"/>
      <c r="O121" s="15"/>
    </row>
    <row r="122" spans="1:16" x14ac:dyDescent="0.2">
      <c r="A122" s="236" t="s">
        <v>358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O122" s="15"/>
    </row>
    <row r="123" spans="1:16" x14ac:dyDescent="0.2">
      <c r="A123" s="238"/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75"/>
  <sheetViews>
    <sheetView showGridLines="0" zoomScale="130" zoomScaleNormal="130" zoomScaleSheetLayoutView="110" workbookViewId="0">
      <selection sqref="A1:M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87" bestFit="1" customWidth="1"/>
    <col min="11" max="11" width="10" style="87" customWidth="1"/>
    <col min="12" max="12" width="10.85546875" style="87" bestFit="1" customWidth="1"/>
    <col min="13" max="13" width="10.28515625" style="87" customWidth="1"/>
    <col min="14" max="15" width="13.85546875" customWidth="1"/>
    <col min="16" max="16" width="10.7109375" customWidth="1"/>
    <col min="17" max="17" width="9.5703125" customWidth="1"/>
    <col min="18" max="21" width="9.140625" customWidth="1"/>
  </cols>
  <sheetData>
    <row r="1" spans="1:24" ht="17.25" customHeight="1" x14ac:dyDescent="0.2">
      <c r="A1" s="262" t="s">
        <v>186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23"/>
      <c r="O1" s="123"/>
      <c r="P1" s="123"/>
      <c r="Q1" s="123"/>
      <c r="R1" s="123"/>
      <c r="S1" s="123"/>
      <c r="T1" s="123"/>
    </row>
    <row r="2" spans="1:24" ht="12.75" customHeight="1" x14ac:dyDescent="0.2">
      <c r="A2" s="263" t="s">
        <v>417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123"/>
      <c r="O2" s="123"/>
      <c r="P2" s="123"/>
      <c r="Q2" s="123"/>
      <c r="R2" s="123"/>
      <c r="S2" s="123"/>
      <c r="T2" s="123"/>
    </row>
    <row r="3" spans="1:24" x14ac:dyDescent="0.2">
      <c r="A3" s="75"/>
      <c r="B3" s="78"/>
      <c r="C3" s="78"/>
      <c r="D3" s="78"/>
      <c r="E3" s="78"/>
      <c r="F3" s="78"/>
      <c r="G3" s="78"/>
      <c r="H3" s="78"/>
      <c r="I3" s="78"/>
      <c r="J3" s="143"/>
      <c r="K3" s="143"/>
      <c r="L3" s="144"/>
      <c r="M3" s="144"/>
      <c r="N3" s="123"/>
      <c r="O3" s="123"/>
      <c r="P3" s="123"/>
      <c r="Q3" s="123"/>
      <c r="R3" s="123"/>
      <c r="S3" s="123"/>
      <c r="T3" s="123"/>
    </row>
    <row r="4" spans="1:24" ht="12.75" customHeight="1" x14ac:dyDescent="0.2">
      <c r="A4" s="295" t="s">
        <v>405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7"/>
      <c r="N4" s="123"/>
      <c r="O4" s="123"/>
      <c r="P4" s="123"/>
      <c r="Q4" s="123"/>
      <c r="R4" s="123"/>
      <c r="S4" s="123"/>
      <c r="T4" s="123"/>
    </row>
    <row r="5" spans="1:24" ht="35.25" thickBot="1" x14ac:dyDescent="0.25">
      <c r="A5" s="294" t="s">
        <v>72</v>
      </c>
      <c r="B5" s="294"/>
      <c r="C5" s="294"/>
      <c r="D5" s="294"/>
      <c r="E5" s="294"/>
      <c r="F5" s="294"/>
      <c r="G5" s="294"/>
      <c r="H5" s="294"/>
      <c r="I5" s="121" t="s">
        <v>330</v>
      </c>
      <c r="J5" s="289" t="s">
        <v>365</v>
      </c>
      <c r="K5" s="290"/>
      <c r="L5" s="289" t="s">
        <v>366</v>
      </c>
      <c r="M5" s="290"/>
      <c r="N5" s="123"/>
      <c r="O5" s="123"/>
      <c r="P5" s="123"/>
      <c r="Q5" s="123"/>
      <c r="R5" s="123"/>
      <c r="S5" s="123"/>
      <c r="T5" s="123"/>
    </row>
    <row r="6" spans="1:24" ht="13.5" thickBot="1" x14ac:dyDescent="0.25">
      <c r="A6" s="291"/>
      <c r="B6" s="292"/>
      <c r="C6" s="292"/>
      <c r="D6" s="292"/>
      <c r="E6" s="292"/>
      <c r="F6" s="292"/>
      <c r="G6" s="292"/>
      <c r="H6" s="293"/>
      <c r="I6" s="92"/>
      <c r="J6" s="133" t="s">
        <v>361</v>
      </c>
      <c r="K6" s="134" t="s">
        <v>362</v>
      </c>
      <c r="L6" s="133" t="s">
        <v>361</v>
      </c>
      <c r="M6" s="134" t="s">
        <v>362</v>
      </c>
      <c r="N6" s="123"/>
      <c r="O6" s="123"/>
      <c r="P6" s="123"/>
      <c r="Q6" s="123"/>
      <c r="R6" s="123"/>
      <c r="S6" s="123"/>
      <c r="T6" s="123"/>
    </row>
    <row r="7" spans="1:24" x14ac:dyDescent="0.2">
      <c r="A7" s="270">
        <v>1</v>
      </c>
      <c r="B7" s="270"/>
      <c r="C7" s="270"/>
      <c r="D7" s="270"/>
      <c r="E7" s="270"/>
      <c r="F7" s="270"/>
      <c r="G7" s="270"/>
      <c r="H7" s="270"/>
      <c r="I7" s="76">
        <v>2</v>
      </c>
      <c r="J7" s="139">
        <v>3</v>
      </c>
      <c r="K7" s="139">
        <v>4</v>
      </c>
      <c r="L7" s="139">
        <v>5</v>
      </c>
      <c r="M7" s="139">
        <v>6</v>
      </c>
      <c r="N7" s="123"/>
      <c r="O7" s="123"/>
      <c r="P7" s="123"/>
      <c r="Q7" s="123"/>
      <c r="R7" s="123"/>
      <c r="S7" s="123"/>
      <c r="T7" s="123"/>
    </row>
    <row r="8" spans="1:24" x14ac:dyDescent="0.2">
      <c r="A8" s="247" t="s">
        <v>45</v>
      </c>
      <c r="B8" s="248"/>
      <c r="C8" s="248"/>
      <c r="D8" s="248"/>
      <c r="E8" s="248"/>
      <c r="F8" s="248"/>
      <c r="G8" s="248"/>
      <c r="H8" s="260"/>
      <c r="I8" s="6">
        <v>111</v>
      </c>
      <c r="J8" s="126">
        <f>SUM(J9:J10)</f>
        <v>2754040451.42312</v>
      </c>
      <c r="K8" s="126">
        <f>SUM(K9:K10)</f>
        <v>979343000.48098993</v>
      </c>
      <c r="L8" s="126">
        <f>SUM(L9:L10)</f>
        <v>2665796257.5722699</v>
      </c>
      <c r="M8" s="126">
        <f>SUM(M9:M10)</f>
        <v>937260927.34477997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x14ac:dyDescent="0.2">
      <c r="A9" s="227" t="s">
        <v>184</v>
      </c>
      <c r="B9" s="228"/>
      <c r="C9" s="228"/>
      <c r="D9" s="228"/>
      <c r="E9" s="228"/>
      <c r="F9" s="228"/>
      <c r="G9" s="228"/>
      <c r="H9" s="229"/>
      <c r="I9" s="4">
        <v>112</v>
      </c>
      <c r="J9" s="24">
        <v>2690955301.42312</v>
      </c>
      <c r="K9" s="24">
        <v>970482300.48098993</v>
      </c>
      <c r="L9" s="24">
        <v>2618923905.5722699</v>
      </c>
      <c r="M9" s="24">
        <v>923677646.34477997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spans="1:24" x14ac:dyDescent="0.2">
      <c r="A10" s="227" t="s">
        <v>121</v>
      </c>
      <c r="B10" s="228"/>
      <c r="C10" s="228"/>
      <c r="D10" s="228"/>
      <c r="E10" s="228"/>
      <c r="F10" s="228"/>
      <c r="G10" s="228"/>
      <c r="H10" s="229"/>
      <c r="I10" s="4">
        <v>113</v>
      </c>
      <c r="J10" s="24">
        <v>63085150</v>
      </c>
      <c r="K10" s="24">
        <v>8860700</v>
      </c>
      <c r="L10" s="24">
        <v>46872352</v>
      </c>
      <c r="M10" s="24">
        <v>13583281</v>
      </c>
      <c r="N10" s="112"/>
      <c r="O10" s="112"/>
      <c r="P10" s="112"/>
      <c r="Q10" s="112"/>
      <c r="R10" s="112"/>
      <c r="S10" s="112"/>
      <c r="T10" s="112"/>
      <c r="U10" s="112"/>
      <c r="V10" s="112"/>
      <c r="W10" s="112"/>
    </row>
    <row r="11" spans="1:24" x14ac:dyDescent="0.2">
      <c r="A11" s="227" t="s">
        <v>7</v>
      </c>
      <c r="B11" s="228"/>
      <c r="C11" s="228"/>
      <c r="D11" s="228"/>
      <c r="E11" s="228"/>
      <c r="F11" s="228"/>
      <c r="G11" s="228"/>
      <c r="H11" s="229"/>
      <c r="I11" s="4">
        <v>114</v>
      </c>
      <c r="J11" s="23">
        <f>J12+J13+J17+J21+J22+J23+J26+J27</f>
        <v>2631701192.9735293</v>
      </c>
      <c r="K11" s="23">
        <f>K12+K13+K17+K21+K22+K23+K26+K27</f>
        <v>941253356.1441797</v>
      </c>
      <c r="L11" s="23">
        <f>L12+L13+L17+L21+L22+L23+L26+L27</f>
        <v>2498467092.1434979</v>
      </c>
      <c r="M11" s="23">
        <f>M12+M13+M17+M21+M22+M23+M26+M27</f>
        <v>843879205.78784466</v>
      </c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spans="1:24" x14ac:dyDescent="0.2">
      <c r="A12" s="227" t="s">
        <v>122</v>
      </c>
      <c r="B12" s="228"/>
      <c r="C12" s="228"/>
      <c r="D12" s="228"/>
      <c r="E12" s="228"/>
      <c r="F12" s="228"/>
      <c r="G12" s="228"/>
      <c r="H12" s="229"/>
      <c r="I12" s="4">
        <v>115</v>
      </c>
      <c r="J12" s="24">
        <v>-3224355</v>
      </c>
      <c r="K12" s="24">
        <v>-12974333</v>
      </c>
      <c r="L12" s="24">
        <v>-20362762.049578</v>
      </c>
      <c r="M12" s="24">
        <v>-27360489.049578</v>
      </c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spans="1:24" x14ac:dyDescent="0.2">
      <c r="A13" s="227" t="s">
        <v>41</v>
      </c>
      <c r="B13" s="228"/>
      <c r="C13" s="228"/>
      <c r="D13" s="228"/>
      <c r="E13" s="228"/>
      <c r="F13" s="228"/>
      <c r="G13" s="228"/>
      <c r="H13" s="229"/>
      <c r="I13" s="4">
        <v>116</v>
      </c>
      <c r="J13" s="23">
        <f>SUM(J14:J16)</f>
        <v>1720992584.0248685</v>
      </c>
      <c r="K13" s="23">
        <f>SUM(K14:K16)</f>
        <v>626947677.06853485</v>
      </c>
      <c r="L13" s="23">
        <f>SUM(L14:L16)</f>
        <v>1666450639.9524961</v>
      </c>
      <c r="M13" s="23">
        <f>SUM(M14:M16)</f>
        <v>602937175.68401289</v>
      </c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4" x14ac:dyDescent="0.2">
      <c r="A14" s="230" t="s">
        <v>165</v>
      </c>
      <c r="B14" s="231"/>
      <c r="C14" s="231"/>
      <c r="D14" s="231"/>
      <c r="E14" s="231"/>
      <c r="F14" s="231"/>
      <c r="G14" s="231"/>
      <c r="H14" s="232"/>
      <c r="I14" s="4">
        <v>117</v>
      </c>
      <c r="J14" s="24">
        <v>953024883</v>
      </c>
      <c r="K14" s="24">
        <v>342025256</v>
      </c>
      <c r="L14" s="24">
        <v>855430524.74811804</v>
      </c>
      <c r="M14" s="24">
        <v>306885157.74811804</v>
      </c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spans="1:24" x14ac:dyDescent="0.2">
      <c r="A15" s="230" t="s">
        <v>166</v>
      </c>
      <c r="B15" s="231"/>
      <c r="C15" s="231"/>
      <c r="D15" s="231"/>
      <c r="E15" s="231"/>
      <c r="F15" s="231"/>
      <c r="G15" s="231"/>
      <c r="H15" s="232"/>
      <c r="I15" s="4">
        <v>118</v>
      </c>
      <c r="J15" s="24">
        <v>387158303.02486849</v>
      </c>
      <c r="K15" s="24">
        <v>154232159.06853479</v>
      </c>
      <c r="L15" s="24">
        <v>421410617.20437801</v>
      </c>
      <c r="M15" s="24">
        <v>157175500.93589482</v>
      </c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  <row r="16" spans="1:24" x14ac:dyDescent="0.2">
      <c r="A16" s="230" t="s">
        <v>75</v>
      </c>
      <c r="B16" s="231"/>
      <c r="C16" s="231"/>
      <c r="D16" s="231"/>
      <c r="E16" s="231"/>
      <c r="F16" s="231"/>
      <c r="G16" s="231"/>
      <c r="H16" s="232"/>
      <c r="I16" s="4">
        <v>119</v>
      </c>
      <c r="J16" s="24">
        <v>380809398</v>
      </c>
      <c r="K16" s="24">
        <v>130690262</v>
      </c>
      <c r="L16" s="24">
        <v>389609498</v>
      </c>
      <c r="M16" s="24">
        <v>138876517</v>
      </c>
      <c r="N16" s="112"/>
      <c r="O16" s="112"/>
      <c r="P16" s="112"/>
      <c r="Q16" s="112"/>
      <c r="R16" s="112"/>
      <c r="S16" s="112"/>
      <c r="T16" s="112"/>
      <c r="U16" s="112"/>
      <c r="V16" s="112"/>
      <c r="W16" s="112"/>
    </row>
    <row r="17" spans="1:23" x14ac:dyDescent="0.2">
      <c r="A17" s="227" t="s">
        <v>42</v>
      </c>
      <c r="B17" s="228"/>
      <c r="C17" s="228"/>
      <c r="D17" s="228"/>
      <c r="E17" s="228"/>
      <c r="F17" s="228"/>
      <c r="G17" s="228"/>
      <c r="H17" s="229"/>
      <c r="I17" s="4">
        <v>120</v>
      </c>
      <c r="J17" s="23">
        <f>SUM(J18:J20)</f>
        <v>551712233</v>
      </c>
      <c r="K17" s="23">
        <f>SUM(K18:K20)</f>
        <v>181785796.99999994</v>
      </c>
      <c r="L17" s="23">
        <f>SUM(L18:L20)</f>
        <v>500741739</v>
      </c>
      <c r="M17" s="23">
        <f>SUM(M18:M20)</f>
        <v>165826272</v>
      </c>
      <c r="N17" s="112"/>
      <c r="O17" s="112"/>
      <c r="P17" s="112"/>
      <c r="Q17" s="112"/>
      <c r="R17" s="112"/>
      <c r="S17" s="112"/>
      <c r="T17" s="112"/>
      <c r="U17" s="112"/>
      <c r="V17" s="112"/>
      <c r="W17" s="112"/>
    </row>
    <row r="18" spans="1:23" x14ac:dyDescent="0.2">
      <c r="A18" s="230" t="s">
        <v>76</v>
      </c>
      <c r="B18" s="231"/>
      <c r="C18" s="231"/>
      <c r="D18" s="231"/>
      <c r="E18" s="231"/>
      <c r="F18" s="231"/>
      <c r="G18" s="231"/>
      <c r="H18" s="232"/>
      <c r="I18" s="4">
        <v>121</v>
      </c>
      <c r="J18" s="24">
        <v>335264155.95608222</v>
      </c>
      <c r="K18" s="24">
        <v>111457842.0962162</v>
      </c>
      <c r="L18" s="24">
        <v>304290437</v>
      </c>
      <c r="M18" s="24">
        <v>101665837</v>
      </c>
      <c r="N18" s="112"/>
      <c r="O18" s="112"/>
      <c r="P18" s="112"/>
      <c r="Q18" s="112"/>
      <c r="R18" s="112"/>
      <c r="S18" s="112"/>
      <c r="T18" s="112"/>
      <c r="U18" s="112"/>
      <c r="V18" s="112"/>
      <c r="W18" s="112"/>
    </row>
    <row r="19" spans="1:23" x14ac:dyDescent="0.2">
      <c r="A19" s="230" t="s">
        <v>77</v>
      </c>
      <c r="B19" s="231"/>
      <c r="C19" s="231"/>
      <c r="D19" s="231"/>
      <c r="E19" s="231"/>
      <c r="F19" s="231"/>
      <c r="G19" s="231"/>
      <c r="H19" s="232"/>
      <c r="I19" s="4">
        <v>122</v>
      </c>
      <c r="J19" s="24">
        <v>143779013.97682297</v>
      </c>
      <c r="K19" s="24">
        <v>46349558.397928417</v>
      </c>
      <c r="L19" s="24">
        <v>130495844</v>
      </c>
      <c r="M19" s="24">
        <v>42287410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</row>
    <row r="20" spans="1:23" x14ac:dyDescent="0.2">
      <c r="A20" s="230" t="s">
        <v>78</v>
      </c>
      <c r="B20" s="231"/>
      <c r="C20" s="231"/>
      <c r="D20" s="231"/>
      <c r="E20" s="231"/>
      <c r="F20" s="231"/>
      <c r="G20" s="231"/>
      <c r="H20" s="232"/>
      <c r="I20" s="4">
        <v>123</v>
      </c>
      <c r="J20" s="24">
        <v>72669063.067094773</v>
      </c>
      <c r="K20" s="24">
        <v>23978396.505855337</v>
      </c>
      <c r="L20" s="24">
        <v>65955458</v>
      </c>
      <c r="M20" s="24">
        <v>21873025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</row>
    <row r="21" spans="1:23" x14ac:dyDescent="0.2">
      <c r="A21" s="227" t="s">
        <v>123</v>
      </c>
      <c r="B21" s="228"/>
      <c r="C21" s="228"/>
      <c r="D21" s="228"/>
      <c r="E21" s="228"/>
      <c r="F21" s="228"/>
      <c r="G21" s="228"/>
      <c r="H21" s="229"/>
      <c r="I21" s="4">
        <v>124</v>
      </c>
      <c r="J21" s="24">
        <v>115607812.948661</v>
      </c>
      <c r="K21" s="24">
        <v>38538853.075644806</v>
      </c>
      <c r="L21" s="24">
        <v>112529668.24058001</v>
      </c>
      <c r="M21" s="24">
        <v>36794139.153409705</v>
      </c>
      <c r="N21" s="112"/>
      <c r="O21" s="112"/>
      <c r="P21" s="112"/>
      <c r="Q21" s="112"/>
      <c r="R21" s="112"/>
      <c r="S21" s="112"/>
      <c r="T21" s="112"/>
      <c r="U21" s="112"/>
      <c r="V21" s="112"/>
      <c r="W21" s="112"/>
    </row>
    <row r="22" spans="1:23" x14ac:dyDescent="0.2">
      <c r="A22" s="227" t="s">
        <v>124</v>
      </c>
      <c r="B22" s="228"/>
      <c r="C22" s="228"/>
      <c r="D22" s="228"/>
      <c r="E22" s="228"/>
      <c r="F22" s="228"/>
      <c r="G22" s="228"/>
      <c r="H22" s="229"/>
      <c r="I22" s="4">
        <v>125</v>
      </c>
      <c r="J22" s="24">
        <v>177942751</v>
      </c>
      <c r="K22" s="24">
        <v>75296405</v>
      </c>
      <c r="L22" s="24">
        <v>174652725</v>
      </c>
      <c r="M22" s="24">
        <v>47498485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</row>
    <row r="23" spans="1:23" x14ac:dyDescent="0.2">
      <c r="A23" s="227" t="s">
        <v>43</v>
      </c>
      <c r="B23" s="228"/>
      <c r="C23" s="228"/>
      <c r="D23" s="228"/>
      <c r="E23" s="228"/>
      <c r="F23" s="228"/>
      <c r="G23" s="228"/>
      <c r="H23" s="229"/>
      <c r="I23" s="4">
        <v>126</v>
      </c>
      <c r="J23" s="23">
        <f>SUM(J24:J25)</f>
        <v>21697051</v>
      </c>
      <c r="K23" s="23">
        <f>SUM(K24:K25)</f>
        <v>14143550</v>
      </c>
      <c r="L23" s="23">
        <f>SUM(L24:L25)</f>
        <v>19899898</v>
      </c>
      <c r="M23" s="23">
        <f>SUM(M24:M25)</f>
        <v>10928125</v>
      </c>
      <c r="N23" s="112"/>
      <c r="O23" s="112"/>
      <c r="P23" s="112"/>
      <c r="Q23" s="112"/>
      <c r="R23" s="112"/>
      <c r="S23" s="112"/>
      <c r="T23" s="112"/>
      <c r="U23" s="112"/>
      <c r="V23" s="112"/>
      <c r="W23" s="112"/>
    </row>
    <row r="24" spans="1:23" x14ac:dyDescent="0.2">
      <c r="A24" s="230" t="s">
        <v>151</v>
      </c>
      <c r="B24" s="231"/>
      <c r="C24" s="231"/>
      <c r="D24" s="231"/>
      <c r="E24" s="231"/>
      <c r="F24" s="231"/>
      <c r="G24" s="231"/>
      <c r="H24" s="232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</row>
    <row r="25" spans="1:23" x14ac:dyDescent="0.2">
      <c r="A25" s="230" t="s">
        <v>152</v>
      </c>
      <c r="B25" s="231"/>
      <c r="C25" s="231"/>
      <c r="D25" s="231"/>
      <c r="E25" s="231"/>
      <c r="F25" s="231"/>
      <c r="G25" s="231"/>
      <c r="H25" s="232"/>
      <c r="I25" s="4">
        <v>128</v>
      </c>
      <c r="J25" s="24">
        <v>21697051</v>
      </c>
      <c r="K25" s="24">
        <v>14143550</v>
      </c>
      <c r="L25" s="24">
        <v>19899898</v>
      </c>
      <c r="M25" s="24">
        <v>10928125</v>
      </c>
      <c r="N25" s="112"/>
      <c r="O25" s="112"/>
      <c r="P25" s="112"/>
      <c r="Q25" s="112"/>
      <c r="R25" s="112"/>
      <c r="S25" s="112"/>
      <c r="T25" s="112"/>
      <c r="U25" s="112"/>
      <c r="V25" s="112"/>
      <c r="W25" s="112"/>
    </row>
    <row r="26" spans="1:23" x14ac:dyDescent="0.2">
      <c r="A26" s="227" t="s">
        <v>125</v>
      </c>
      <c r="B26" s="228"/>
      <c r="C26" s="228"/>
      <c r="D26" s="228"/>
      <c r="E26" s="228"/>
      <c r="F26" s="228"/>
      <c r="G26" s="228"/>
      <c r="H26" s="229"/>
      <c r="I26" s="4">
        <v>129</v>
      </c>
      <c r="J26" s="24">
        <v>7446566</v>
      </c>
      <c r="K26" s="24">
        <v>5482789</v>
      </c>
      <c r="L26" s="24">
        <v>269600</v>
      </c>
      <c r="M26" s="24">
        <v>-1384864</v>
      </c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spans="1:23" x14ac:dyDescent="0.2">
      <c r="A27" s="227" t="s">
        <v>63</v>
      </c>
      <c r="B27" s="228"/>
      <c r="C27" s="228"/>
      <c r="D27" s="228"/>
      <c r="E27" s="228"/>
      <c r="F27" s="228"/>
      <c r="G27" s="228"/>
      <c r="H27" s="229"/>
      <c r="I27" s="4">
        <v>130</v>
      </c>
      <c r="J27" s="24">
        <v>39526550</v>
      </c>
      <c r="K27" s="24">
        <v>12032618</v>
      </c>
      <c r="L27" s="24">
        <v>44285584</v>
      </c>
      <c r="M27" s="24">
        <v>8640362</v>
      </c>
      <c r="N27" s="112"/>
      <c r="O27" s="112"/>
      <c r="P27" s="112"/>
      <c r="Q27" s="112"/>
      <c r="R27" s="112"/>
      <c r="S27" s="112"/>
      <c r="T27" s="112"/>
      <c r="U27" s="112"/>
      <c r="V27" s="112"/>
      <c r="W27" s="112"/>
    </row>
    <row r="28" spans="1:23" x14ac:dyDescent="0.2">
      <c r="A28" s="227" t="s">
        <v>265</v>
      </c>
      <c r="B28" s="228"/>
      <c r="C28" s="228"/>
      <c r="D28" s="228"/>
      <c r="E28" s="228"/>
      <c r="F28" s="228"/>
      <c r="G28" s="228"/>
      <c r="H28" s="229"/>
      <c r="I28" s="4">
        <v>131</v>
      </c>
      <c r="J28" s="23">
        <f>SUM(J29:J33)</f>
        <v>42519679</v>
      </c>
      <c r="K28" s="23">
        <f>SUM(K29:K33)</f>
        <v>18446700</v>
      </c>
      <c r="L28" s="23">
        <f>SUM(L29:L33)</f>
        <v>28057484</v>
      </c>
      <c r="M28" s="23">
        <f>SUM(M29:M33)</f>
        <v>-3798587</v>
      </c>
      <c r="N28" s="112"/>
      <c r="O28" s="112"/>
      <c r="P28" s="112"/>
      <c r="Q28" s="112"/>
      <c r="R28" s="112"/>
      <c r="S28" s="112"/>
      <c r="T28" s="112"/>
      <c r="U28" s="112"/>
      <c r="V28" s="112"/>
      <c r="W28" s="112"/>
    </row>
    <row r="29" spans="1:23" x14ac:dyDescent="0.2">
      <c r="A29" s="227" t="s">
        <v>400</v>
      </c>
      <c r="B29" s="228"/>
      <c r="C29" s="228"/>
      <c r="D29" s="228"/>
      <c r="E29" s="228"/>
      <c r="F29" s="228"/>
      <c r="G29" s="228"/>
      <c r="H29" s="229"/>
      <c r="I29" s="4">
        <v>132</v>
      </c>
      <c r="J29" s="24">
        <v>0</v>
      </c>
      <c r="K29" s="24">
        <v>0</v>
      </c>
      <c r="L29" s="24">
        <v>0</v>
      </c>
      <c r="M29" s="24">
        <v>0</v>
      </c>
      <c r="N29" s="112"/>
      <c r="O29" s="112"/>
      <c r="P29" s="112"/>
      <c r="Q29" s="112"/>
      <c r="R29" s="112"/>
      <c r="S29" s="112"/>
      <c r="T29" s="112"/>
      <c r="U29" s="112"/>
      <c r="V29" s="112"/>
      <c r="W29" s="112"/>
    </row>
    <row r="30" spans="1:23" x14ac:dyDescent="0.2">
      <c r="A30" s="227" t="s">
        <v>403</v>
      </c>
      <c r="B30" s="228"/>
      <c r="C30" s="228"/>
      <c r="D30" s="228"/>
      <c r="E30" s="228"/>
      <c r="F30" s="228"/>
      <c r="G30" s="228"/>
      <c r="H30" s="229"/>
      <c r="I30" s="4">
        <v>133</v>
      </c>
      <c r="J30" s="24">
        <v>42378882</v>
      </c>
      <c r="K30" s="24">
        <v>18368631</v>
      </c>
      <c r="L30" s="24">
        <v>23733206</v>
      </c>
      <c r="M30" s="24">
        <v>-3703306</v>
      </c>
      <c r="N30" s="112"/>
      <c r="O30" s="112"/>
      <c r="P30" s="112"/>
      <c r="Q30" s="112"/>
      <c r="R30" s="112"/>
      <c r="S30" s="112"/>
      <c r="T30" s="112"/>
      <c r="U30" s="112"/>
      <c r="V30" s="112"/>
      <c r="W30" s="112"/>
    </row>
    <row r="31" spans="1:23" x14ac:dyDescent="0.2">
      <c r="A31" s="227" t="s">
        <v>153</v>
      </c>
      <c r="B31" s="228"/>
      <c r="C31" s="228"/>
      <c r="D31" s="228"/>
      <c r="E31" s="228"/>
      <c r="F31" s="228"/>
      <c r="G31" s="228"/>
      <c r="H31" s="229"/>
      <c r="I31" s="4">
        <v>134</v>
      </c>
      <c r="J31" s="24">
        <v>0</v>
      </c>
      <c r="K31" s="24">
        <v>0</v>
      </c>
      <c r="L31" s="24">
        <v>0</v>
      </c>
      <c r="M31" s="24"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</row>
    <row r="32" spans="1:23" x14ac:dyDescent="0.2">
      <c r="A32" s="227" t="s">
        <v>275</v>
      </c>
      <c r="B32" s="228"/>
      <c r="C32" s="228"/>
      <c r="D32" s="228"/>
      <c r="E32" s="228"/>
      <c r="F32" s="228"/>
      <c r="G32" s="228"/>
      <c r="H32" s="229"/>
      <c r="I32" s="4">
        <v>135</v>
      </c>
      <c r="J32" s="24">
        <v>140797</v>
      </c>
      <c r="K32" s="24">
        <v>78069</v>
      </c>
      <c r="L32" s="24">
        <v>4324278</v>
      </c>
      <c r="M32" s="24">
        <v>-95281</v>
      </c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spans="1:23" x14ac:dyDescent="0.2">
      <c r="A33" s="227" t="s">
        <v>154</v>
      </c>
      <c r="B33" s="228"/>
      <c r="C33" s="228"/>
      <c r="D33" s="228"/>
      <c r="E33" s="228"/>
      <c r="F33" s="228"/>
      <c r="G33" s="228"/>
      <c r="H33" s="229"/>
      <c r="I33" s="4">
        <v>136</v>
      </c>
      <c r="J33" s="24">
        <v>0</v>
      </c>
      <c r="K33" s="24">
        <v>0</v>
      </c>
      <c r="L33" s="24">
        <v>0</v>
      </c>
      <c r="M33" s="24">
        <v>0</v>
      </c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spans="1:23" x14ac:dyDescent="0.2">
      <c r="A34" s="227" t="s">
        <v>266</v>
      </c>
      <c r="B34" s="228"/>
      <c r="C34" s="228"/>
      <c r="D34" s="228"/>
      <c r="E34" s="228"/>
      <c r="F34" s="228"/>
      <c r="G34" s="228"/>
      <c r="H34" s="229"/>
      <c r="I34" s="4">
        <v>137</v>
      </c>
      <c r="J34" s="23">
        <f>SUM(J35:J38)</f>
        <v>86661286</v>
      </c>
      <c r="K34" s="23">
        <f>SUM(K35:K38)</f>
        <v>26811666</v>
      </c>
      <c r="L34" s="23">
        <f>SUM(L35:L38)</f>
        <v>78047995</v>
      </c>
      <c r="M34" s="23">
        <f>SUM(M35:M38)</f>
        <v>24689179</v>
      </c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spans="1:23" x14ac:dyDescent="0.2">
      <c r="A35" s="227" t="s">
        <v>79</v>
      </c>
      <c r="B35" s="228"/>
      <c r="C35" s="228"/>
      <c r="D35" s="228"/>
      <c r="E35" s="228"/>
      <c r="F35" s="228"/>
      <c r="G35" s="228"/>
      <c r="H35" s="229"/>
      <c r="I35" s="4">
        <v>138</v>
      </c>
      <c r="J35" s="24">
        <v>0</v>
      </c>
      <c r="K35" s="24">
        <v>0</v>
      </c>
      <c r="L35" s="24">
        <v>0</v>
      </c>
      <c r="M35" s="24">
        <v>0</v>
      </c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  <row r="36" spans="1:23" x14ac:dyDescent="0.2">
      <c r="A36" s="227" t="s">
        <v>404</v>
      </c>
      <c r="B36" s="228"/>
      <c r="C36" s="228"/>
      <c r="D36" s="228"/>
      <c r="E36" s="228"/>
      <c r="F36" s="228"/>
      <c r="G36" s="228"/>
      <c r="H36" s="229"/>
      <c r="I36" s="4">
        <v>139</v>
      </c>
      <c r="J36" s="24">
        <v>86427457</v>
      </c>
      <c r="K36" s="24">
        <v>26800788</v>
      </c>
      <c r="L36" s="24">
        <v>78047995</v>
      </c>
      <c r="M36" s="24">
        <v>24689179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</row>
    <row r="37" spans="1:23" x14ac:dyDescent="0.2">
      <c r="A37" s="227" t="s">
        <v>276</v>
      </c>
      <c r="B37" s="228"/>
      <c r="C37" s="228"/>
      <c r="D37" s="228"/>
      <c r="E37" s="228"/>
      <c r="F37" s="228"/>
      <c r="G37" s="228"/>
      <c r="H37" s="229"/>
      <c r="I37" s="4">
        <v>140</v>
      </c>
      <c r="J37" s="24">
        <v>233829</v>
      </c>
      <c r="K37" s="24">
        <v>10878</v>
      </c>
      <c r="L37" s="24">
        <v>0</v>
      </c>
      <c r="M37" s="24">
        <v>0</v>
      </c>
      <c r="N37" s="112"/>
      <c r="O37" s="112"/>
      <c r="P37" s="112"/>
      <c r="Q37" s="112"/>
      <c r="R37" s="112"/>
      <c r="S37" s="112"/>
      <c r="T37" s="112"/>
      <c r="U37" s="112"/>
      <c r="V37" s="112"/>
      <c r="W37" s="112"/>
    </row>
    <row r="38" spans="1:23" x14ac:dyDescent="0.2">
      <c r="A38" s="227" t="s">
        <v>80</v>
      </c>
      <c r="B38" s="228"/>
      <c r="C38" s="228"/>
      <c r="D38" s="228"/>
      <c r="E38" s="228"/>
      <c r="F38" s="228"/>
      <c r="G38" s="228"/>
      <c r="H38" s="229"/>
      <c r="I38" s="4">
        <v>141</v>
      </c>
      <c r="J38" s="24">
        <v>0</v>
      </c>
      <c r="K38" s="24">
        <v>0</v>
      </c>
      <c r="L38" s="24">
        <v>0</v>
      </c>
      <c r="M38" s="24">
        <v>0</v>
      </c>
      <c r="N38" s="112"/>
      <c r="O38" s="112"/>
      <c r="P38" s="112"/>
      <c r="Q38" s="112"/>
      <c r="R38" s="112"/>
      <c r="S38" s="112"/>
      <c r="T38" s="112"/>
      <c r="U38" s="112"/>
      <c r="V38" s="112"/>
      <c r="W38" s="112"/>
    </row>
    <row r="39" spans="1:23" x14ac:dyDescent="0.2">
      <c r="A39" s="227" t="s">
        <v>248</v>
      </c>
      <c r="B39" s="228"/>
      <c r="C39" s="228"/>
      <c r="D39" s="228"/>
      <c r="E39" s="228"/>
      <c r="F39" s="228"/>
      <c r="G39" s="228"/>
      <c r="H39" s="229"/>
      <c r="I39" s="4">
        <v>142</v>
      </c>
      <c r="J39" s="24">
        <v>0</v>
      </c>
      <c r="K39" s="24">
        <v>0</v>
      </c>
      <c r="L39" s="24">
        <v>0</v>
      </c>
      <c r="M39" s="24">
        <v>0</v>
      </c>
      <c r="N39" s="112"/>
      <c r="O39" s="112"/>
      <c r="P39" s="112"/>
      <c r="Q39" s="112"/>
      <c r="R39" s="112"/>
      <c r="S39" s="112"/>
      <c r="T39" s="112"/>
      <c r="U39" s="112"/>
      <c r="V39" s="112"/>
      <c r="W39" s="112"/>
    </row>
    <row r="40" spans="1:23" x14ac:dyDescent="0.2">
      <c r="A40" s="227" t="s">
        <v>249</v>
      </c>
      <c r="B40" s="228"/>
      <c r="C40" s="228"/>
      <c r="D40" s="228"/>
      <c r="E40" s="228"/>
      <c r="F40" s="228"/>
      <c r="G40" s="228"/>
      <c r="H40" s="229"/>
      <c r="I40" s="4">
        <v>143</v>
      </c>
      <c r="J40" s="24">
        <v>0</v>
      </c>
      <c r="K40" s="24">
        <v>0</v>
      </c>
      <c r="L40" s="24">
        <v>0</v>
      </c>
      <c r="M40" s="24">
        <v>0</v>
      </c>
      <c r="N40" s="112"/>
      <c r="O40" s="112"/>
      <c r="P40" s="112"/>
      <c r="Q40" s="112"/>
      <c r="R40" s="112"/>
      <c r="S40" s="112"/>
      <c r="T40" s="112"/>
      <c r="U40" s="112"/>
      <c r="V40" s="112"/>
      <c r="W40" s="112"/>
    </row>
    <row r="41" spans="1:23" x14ac:dyDescent="0.2">
      <c r="A41" s="227" t="s">
        <v>277</v>
      </c>
      <c r="B41" s="228"/>
      <c r="C41" s="228"/>
      <c r="D41" s="228"/>
      <c r="E41" s="228"/>
      <c r="F41" s="228"/>
      <c r="G41" s="228"/>
      <c r="H41" s="229"/>
      <c r="I41" s="4">
        <v>144</v>
      </c>
      <c r="J41" s="24">
        <v>0</v>
      </c>
      <c r="K41" s="24">
        <v>0</v>
      </c>
      <c r="L41" s="24">
        <v>0</v>
      </c>
      <c r="M41" s="24">
        <v>0</v>
      </c>
      <c r="N41" s="112"/>
      <c r="O41" s="112"/>
      <c r="P41" s="112"/>
      <c r="Q41" s="112"/>
      <c r="R41" s="112"/>
      <c r="S41" s="112"/>
      <c r="T41" s="112"/>
      <c r="U41" s="112"/>
      <c r="V41" s="112"/>
      <c r="W41" s="112"/>
    </row>
    <row r="42" spans="1:23" x14ac:dyDescent="0.2">
      <c r="A42" s="227" t="s">
        <v>278</v>
      </c>
      <c r="B42" s="228"/>
      <c r="C42" s="228"/>
      <c r="D42" s="228"/>
      <c r="E42" s="228"/>
      <c r="F42" s="228"/>
      <c r="G42" s="228"/>
      <c r="H42" s="229"/>
      <c r="I42" s="4">
        <v>145</v>
      </c>
      <c r="J42" s="24">
        <v>0</v>
      </c>
      <c r="K42" s="24">
        <v>0</v>
      </c>
      <c r="L42" s="24">
        <v>0</v>
      </c>
      <c r="M42" s="24">
        <v>0</v>
      </c>
      <c r="N42" s="112"/>
      <c r="O42" s="112"/>
      <c r="P42" s="112"/>
      <c r="Q42" s="112"/>
      <c r="R42" s="112"/>
      <c r="S42" s="112"/>
      <c r="T42" s="112"/>
      <c r="U42" s="112"/>
      <c r="V42" s="112"/>
      <c r="W42" s="112"/>
    </row>
    <row r="43" spans="1:23" x14ac:dyDescent="0.2">
      <c r="A43" s="227" t="s">
        <v>267</v>
      </c>
      <c r="B43" s="228"/>
      <c r="C43" s="228"/>
      <c r="D43" s="228"/>
      <c r="E43" s="228"/>
      <c r="F43" s="228"/>
      <c r="G43" s="228"/>
      <c r="H43" s="229"/>
      <c r="I43" s="4">
        <v>146</v>
      </c>
      <c r="J43" s="23">
        <f>J8+J28+J39+J41</f>
        <v>2796560130.42312</v>
      </c>
      <c r="K43" s="23">
        <f>K8+K28+K39+K41</f>
        <v>997789700.48098993</v>
      </c>
      <c r="L43" s="23">
        <f>L8+L28+L39+L41</f>
        <v>2693853741.5722699</v>
      </c>
      <c r="M43" s="23">
        <f>M8+M28+M39+M41</f>
        <v>933462340.34477997</v>
      </c>
      <c r="N43" s="112"/>
      <c r="O43" s="112"/>
      <c r="P43" s="112"/>
      <c r="Q43" s="112"/>
      <c r="R43" s="112"/>
      <c r="S43" s="112"/>
      <c r="T43" s="112"/>
      <c r="U43" s="112"/>
      <c r="V43" s="112"/>
      <c r="W43" s="112"/>
    </row>
    <row r="44" spans="1:23" x14ac:dyDescent="0.2">
      <c r="A44" s="227" t="s">
        <v>268</v>
      </c>
      <c r="B44" s="228"/>
      <c r="C44" s="228"/>
      <c r="D44" s="228"/>
      <c r="E44" s="228"/>
      <c r="F44" s="228"/>
      <c r="G44" s="228"/>
      <c r="H44" s="229"/>
      <c r="I44" s="4">
        <v>147</v>
      </c>
      <c r="J44" s="23">
        <f>J11+J34+J40+J42</f>
        <v>2718362478.9735293</v>
      </c>
      <c r="K44" s="23">
        <f>K11+K34+K40+K42</f>
        <v>968065022.1441797</v>
      </c>
      <c r="L44" s="23">
        <f>L11+L34+L40+L42</f>
        <v>2576515087.1434979</v>
      </c>
      <c r="M44" s="23">
        <f>M11+M34+M40+M42</f>
        <v>868568384.78784466</v>
      </c>
      <c r="N44" s="112"/>
      <c r="O44" s="112"/>
      <c r="P44" s="112"/>
      <c r="Q44" s="112"/>
      <c r="R44" s="112"/>
      <c r="S44" s="112"/>
      <c r="T44" s="112"/>
      <c r="U44" s="112"/>
      <c r="V44" s="112"/>
      <c r="W44" s="112"/>
    </row>
    <row r="45" spans="1:23" x14ac:dyDescent="0.2">
      <c r="A45" s="227" t="s">
        <v>287</v>
      </c>
      <c r="B45" s="228"/>
      <c r="C45" s="228"/>
      <c r="D45" s="228"/>
      <c r="E45" s="228"/>
      <c r="F45" s="228"/>
      <c r="G45" s="228"/>
      <c r="H45" s="229"/>
      <c r="I45" s="4">
        <v>148</v>
      </c>
      <c r="J45" s="23">
        <f>J43-J44</f>
        <v>78197651.449590683</v>
      </c>
      <c r="K45" s="23">
        <f>K43-K44</f>
        <v>29724678.336810231</v>
      </c>
      <c r="L45" s="23">
        <f>L43-L44</f>
        <v>117338654.42877197</v>
      </c>
      <c r="M45" s="23">
        <f>M43-M44</f>
        <v>64893955.55693531</v>
      </c>
      <c r="N45" s="112"/>
      <c r="O45" s="112"/>
      <c r="P45" s="112"/>
      <c r="Q45" s="112"/>
      <c r="R45" s="112"/>
      <c r="S45" s="112"/>
      <c r="T45" s="112"/>
      <c r="U45" s="112"/>
      <c r="V45" s="112"/>
      <c r="W45" s="112"/>
    </row>
    <row r="46" spans="1:23" x14ac:dyDescent="0.2">
      <c r="A46" s="251" t="s">
        <v>270</v>
      </c>
      <c r="B46" s="252"/>
      <c r="C46" s="252"/>
      <c r="D46" s="252"/>
      <c r="E46" s="252"/>
      <c r="F46" s="252"/>
      <c r="G46" s="252"/>
      <c r="H46" s="253"/>
      <c r="I46" s="4">
        <v>149</v>
      </c>
      <c r="J46" s="23">
        <f>IF(J43&gt;J44,J43-J44,0)</f>
        <v>78197651.449590683</v>
      </c>
      <c r="K46" s="23">
        <f>IF(K43&gt;K44,K43-K44,0)</f>
        <v>29724678.336810231</v>
      </c>
      <c r="L46" s="23">
        <f>IF(L43&gt;L44,L43-L44,0)</f>
        <v>117338654.42877197</v>
      </c>
      <c r="M46" s="23">
        <f>IF(M43&gt;M44,M43-M44,0)</f>
        <v>64893955.55693531</v>
      </c>
      <c r="N46" s="112"/>
      <c r="O46" s="112"/>
      <c r="P46" s="112"/>
      <c r="Q46" s="112"/>
      <c r="R46" s="112"/>
      <c r="S46" s="112"/>
      <c r="T46" s="112"/>
      <c r="U46" s="112"/>
      <c r="V46" s="112"/>
      <c r="W46" s="112"/>
    </row>
    <row r="47" spans="1:23" x14ac:dyDescent="0.2">
      <c r="A47" s="251" t="s">
        <v>271</v>
      </c>
      <c r="B47" s="252"/>
      <c r="C47" s="252"/>
      <c r="D47" s="252"/>
      <c r="E47" s="252"/>
      <c r="F47" s="252"/>
      <c r="G47" s="252"/>
      <c r="H47" s="253"/>
      <c r="I47" s="4">
        <v>150</v>
      </c>
      <c r="J47" s="23">
        <f>IF(J44&gt;J43,J44-J43,0)</f>
        <v>0</v>
      </c>
      <c r="K47" s="23">
        <f>IF(K44&gt;K43,K44-K43,0)</f>
        <v>0</v>
      </c>
      <c r="L47" s="23">
        <f>IF(L44&gt;L43,L44-L43,0)</f>
        <v>0</v>
      </c>
      <c r="M47" s="23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spans="1:23" x14ac:dyDescent="0.2">
      <c r="A48" s="227" t="s">
        <v>269</v>
      </c>
      <c r="B48" s="228"/>
      <c r="C48" s="228"/>
      <c r="D48" s="228"/>
      <c r="E48" s="228"/>
      <c r="F48" s="228"/>
      <c r="G48" s="228"/>
      <c r="H48" s="229"/>
      <c r="I48" s="4">
        <v>151</v>
      </c>
      <c r="J48" s="24">
        <v>17515673.923560001</v>
      </c>
      <c r="K48" s="24">
        <v>6724596.7660000008</v>
      </c>
      <c r="L48" s="24">
        <v>18651155.557031602</v>
      </c>
      <c r="M48" s="24">
        <v>5572574.4460000023</v>
      </c>
      <c r="N48" s="112"/>
      <c r="O48" s="112"/>
      <c r="P48" s="112"/>
      <c r="Q48" s="112"/>
      <c r="R48" s="112"/>
      <c r="S48" s="112"/>
      <c r="T48" s="112"/>
      <c r="U48" s="112"/>
      <c r="V48" s="112"/>
      <c r="W48" s="112"/>
    </row>
    <row r="49" spans="1:23" x14ac:dyDescent="0.2">
      <c r="A49" s="227" t="s">
        <v>288</v>
      </c>
      <c r="B49" s="228"/>
      <c r="C49" s="228"/>
      <c r="D49" s="228"/>
      <c r="E49" s="228"/>
      <c r="F49" s="228"/>
      <c r="G49" s="228"/>
      <c r="H49" s="229"/>
      <c r="I49" s="4">
        <v>152</v>
      </c>
      <c r="J49" s="23">
        <f>J45-J48</f>
        <v>60681977.526030682</v>
      </c>
      <c r="K49" s="23">
        <f>K45-K48</f>
        <v>23000081.570810229</v>
      </c>
      <c r="L49" s="23">
        <f>L45-L48</f>
        <v>98687498.871740371</v>
      </c>
      <c r="M49" s="23">
        <f>M45-M48</f>
        <v>59321381.110935308</v>
      </c>
      <c r="N49" s="112"/>
      <c r="O49" s="112"/>
      <c r="P49" s="112"/>
      <c r="Q49" s="112"/>
      <c r="R49" s="112"/>
      <c r="S49" s="112"/>
      <c r="T49" s="112"/>
      <c r="U49" s="112"/>
      <c r="V49" s="112"/>
      <c r="W49" s="112"/>
    </row>
    <row r="50" spans="1:23" x14ac:dyDescent="0.2">
      <c r="A50" s="251" t="s">
        <v>245</v>
      </c>
      <c r="B50" s="252"/>
      <c r="C50" s="252"/>
      <c r="D50" s="252"/>
      <c r="E50" s="252"/>
      <c r="F50" s="252"/>
      <c r="G50" s="252"/>
      <c r="H50" s="253"/>
      <c r="I50" s="4">
        <v>153</v>
      </c>
      <c r="J50" s="23">
        <f>IF(J49&gt;0,J49,0)</f>
        <v>60681977.526030682</v>
      </c>
      <c r="K50" s="23">
        <f>IF(K49&gt;0,K49,0)</f>
        <v>23000081.570810229</v>
      </c>
      <c r="L50" s="23">
        <f>IF(L49&gt;0,L49,0)</f>
        <v>98687498.871740371</v>
      </c>
      <c r="M50" s="23">
        <f>IF(M49&gt;0,M49,0)</f>
        <v>59321381.110935308</v>
      </c>
      <c r="N50" s="112"/>
      <c r="O50" s="112"/>
      <c r="P50" s="112"/>
      <c r="Q50" s="112"/>
      <c r="R50" s="112"/>
      <c r="S50" s="112"/>
      <c r="T50" s="112"/>
      <c r="U50" s="112"/>
      <c r="V50" s="112"/>
      <c r="W50" s="112"/>
    </row>
    <row r="51" spans="1:23" x14ac:dyDescent="0.2">
      <c r="A51" s="286" t="s">
        <v>272</v>
      </c>
      <c r="B51" s="287"/>
      <c r="C51" s="287"/>
      <c r="D51" s="287"/>
      <c r="E51" s="287"/>
      <c r="F51" s="287"/>
      <c r="G51" s="287"/>
      <c r="H51" s="288"/>
      <c r="I51" s="5">
        <v>154</v>
      </c>
      <c r="J51" s="25">
        <f>IF(J49&lt;0,-J49,0)</f>
        <v>0</v>
      </c>
      <c r="K51" s="25">
        <f>IF(K49&lt;0,-K49,0)</f>
        <v>0</v>
      </c>
      <c r="L51" s="25">
        <f>IF(L49&lt;0,-L49,0)</f>
        <v>0</v>
      </c>
      <c r="M51" s="25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  <c r="V51" s="112"/>
      <c r="W51" s="112"/>
    </row>
    <row r="52" spans="1:23" ht="12.75" customHeight="1" x14ac:dyDescent="0.2">
      <c r="A52" s="243" t="s">
        <v>359</v>
      </c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85"/>
      <c r="N52" s="112"/>
      <c r="O52" s="112"/>
      <c r="P52" s="112"/>
      <c r="Q52" s="112"/>
      <c r="R52" s="112"/>
      <c r="S52" s="112"/>
      <c r="T52" s="112"/>
      <c r="U52" s="112"/>
      <c r="V52" s="112"/>
      <c r="W52" s="112"/>
    </row>
    <row r="53" spans="1:23" ht="12.75" customHeight="1" x14ac:dyDescent="0.2">
      <c r="A53" s="247" t="s">
        <v>240</v>
      </c>
      <c r="B53" s="248"/>
      <c r="C53" s="248"/>
      <c r="D53" s="248"/>
      <c r="E53" s="248"/>
      <c r="F53" s="248"/>
      <c r="G53" s="248"/>
      <c r="H53" s="248"/>
      <c r="I53" s="127"/>
      <c r="J53" s="138"/>
      <c r="K53" s="138"/>
      <c r="L53" s="138"/>
      <c r="M53" s="136"/>
      <c r="N53" s="112"/>
      <c r="O53" s="112"/>
      <c r="P53" s="112"/>
      <c r="Q53" s="112"/>
      <c r="R53" s="112"/>
      <c r="S53" s="112"/>
      <c r="T53" s="112"/>
      <c r="U53" s="112"/>
      <c r="V53" s="112"/>
      <c r="W53" s="112"/>
    </row>
    <row r="54" spans="1:23" x14ac:dyDescent="0.2">
      <c r="A54" s="282" t="s">
        <v>285</v>
      </c>
      <c r="B54" s="283"/>
      <c r="C54" s="283"/>
      <c r="D54" s="283"/>
      <c r="E54" s="283"/>
      <c r="F54" s="283"/>
      <c r="G54" s="283"/>
      <c r="H54" s="284"/>
      <c r="I54" s="4">
        <v>155</v>
      </c>
      <c r="J54" s="24">
        <v>62875521.526030682</v>
      </c>
      <c r="K54" s="24">
        <v>23585622.570810348</v>
      </c>
      <c r="L54" s="24">
        <v>97293408.848702461</v>
      </c>
      <c r="M54" s="24">
        <v>58397617.087897636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</row>
    <row r="55" spans="1:23" x14ac:dyDescent="0.2">
      <c r="A55" s="282" t="s">
        <v>286</v>
      </c>
      <c r="B55" s="283"/>
      <c r="C55" s="283"/>
      <c r="D55" s="283"/>
      <c r="E55" s="283"/>
      <c r="F55" s="283"/>
      <c r="G55" s="283"/>
      <c r="H55" s="284"/>
      <c r="I55" s="4">
        <v>156</v>
      </c>
      <c r="J55" s="115">
        <f>J50-J54</f>
        <v>-2193544</v>
      </c>
      <c r="K55" s="115">
        <f>K50-K54</f>
        <v>-585541.00000011921</v>
      </c>
      <c r="L55" s="115">
        <f>L50-L54</f>
        <v>1394090.0230379105</v>
      </c>
      <c r="M55" s="115">
        <f>M50-M54</f>
        <v>923764.02303767204</v>
      </c>
      <c r="N55" s="112"/>
      <c r="O55" s="112"/>
      <c r="P55" s="112"/>
      <c r="Q55" s="112"/>
      <c r="R55" s="112"/>
      <c r="S55" s="112"/>
      <c r="T55" s="112"/>
      <c r="U55" s="112"/>
      <c r="V55" s="112"/>
      <c r="W55" s="112"/>
    </row>
    <row r="56" spans="1:23" ht="12.75" customHeight="1" x14ac:dyDescent="0.2">
      <c r="A56" s="243" t="s">
        <v>242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85"/>
      <c r="N56" s="112"/>
      <c r="O56" s="112"/>
      <c r="P56" s="112"/>
      <c r="Q56" s="112"/>
      <c r="R56" s="112"/>
      <c r="S56" s="112"/>
      <c r="T56" s="112"/>
      <c r="U56" s="112"/>
      <c r="V56" s="112"/>
      <c r="W56" s="112"/>
    </row>
    <row r="57" spans="1:23" x14ac:dyDescent="0.2">
      <c r="A57" s="247" t="s">
        <v>255</v>
      </c>
      <c r="B57" s="248"/>
      <c r="C57" s="248"/>
      <c r="D57" s="248"/>
      <c r="E57" s="248"/>
      <c r="F57" s="248"/>
      <c r="G57" s="248"/>
      <c r="H57" s="260"/>
      <c r="I57" s="30">
        <v>157</v>
      </c>
      <c r="J57" s="22">
        <f>J49</f>
        <v>60681977.526030682</v>
      </c>
      <c r="K57" s="22">
        <f>K49</f>
        <v>23000081.570810229</v>
      </c>
      <c r="L57" s="22">
        <f>L49</f>
        <v>98687498.871740371</v>
      </c>
      <c r="M57" s="22">
        <f>M49</f>
        <v>59321381.110935308</v>
      </c>
      <c r="N57" s="112"/>
      <c r="O57" s="112"/>
      <c r="P57" s="112"/>
      <c r="Q57" s="112"/>
      <c r="R57" s="112"/>
      <c r="S57" s="112"/>
      <c r="T57" s="112"/>
      <c r="U57" s="112"/>
      <c r="V57" s="112"/>
      <c r="W57" s="112"/>
    </row>
    <row r="58" spans="1:23" x14ac:dyDescent="0.2">
      <c r="A58" s="227" t="s">
        <v>273</v>
      </c>
      <c r="B58" s="228"/>
      <c r="C58" s="228"/>
      <c r="D58" s="228"/>
      <c r="E58" s="228"/>
      <c r="F58" s="228"/>
      <c r="G58" s="228"/>
      <c r="H58" s="229"/>
      <c r="I58" s="4">
        <v>158</v>
      </c>
      <c r="J58" s="23">
        <f>SUM(J59:J65)</f>
        <v>8498977</v>
      </c>
      <c r="K58" s="23">
        <f>SUM(K59:K65)</f>
        <v>2462718</v>
      </c>
      <c r="L58" s="23">
        <f>SUM(L59:L65)</f>
        <v>-3332470</v>
      </c>
      <c r="M58" s="23">
        <f>SUM(M59:M65)</f>
        <v>6995420</v>
      </c>
      <c r="N58" s="112"/>
      <c r="O58" s="112"/>
      <c r="P58" s="112"/>
      <c r="Q58" s="112"/>
      <c r="R58" s="112"/>
      <c r="S58" s="112"/>
      <c r="T58" s="112"/>
      <c r="U58" s="112"/>
      <c r="V58" s="112"/>
      <c r="W58" s="112"/>
    </row>
    <row r="59" spans="1:23" x14ac:dyDescent="0.2">
      <c r="A59" s="227" t="s">
        <v>279</v>
      </c>
      <c r="B59" s="228"/>
      <c r="C59" s="228"/>
      <c r="D59" s="228"/>
      <c r="E59" s="228"/>
      <c r="F59" s="228"/>
      <c r="G59" s="228"/>
      <c r="H59" s="229"/>
      <c r="I59" s="4">
        <v>159</v>
      </c>
      <c r="J59" s="24">
        <v>8498977</v>
      </c>
      <c r="K59" s="24">
        <v>2462718</v>
      </c>
      <c r="L59" s="24">
        <v>-3332470</v>
      </c>
      <c r="M59" s="24">
        <v>6995420</v>
      </c>
      <c r="N59" s="112"/>
      <c r="O59" s="112"/>
      <c r="P59" s="112"/>
      <c r="Q59" s="112"/>
      <c r="R59" s="112"/>
      <c r="S59" s="112"/>
      <c r="T59" s="112"/>
      <c r="U59" s="112"/>
      <c r="V59" s="112"/>
      <c r="W59" s="112"/>
    </row>
    <row r="60" spans="1:23" x14ac:dyDescent="0.2">
      <c r="A60" s="227" t="s">
        <v>280</v>
      </c>
      <c r="B60" s="228"/>
      <c r="C60" s="228"/>
      <c r="D60" s="228"/>
      <c r="E60" s="228"/>
      <c r="F60" s="228"/>
      <c r="G60" s="228"/>
      <c r="H60" s="229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23" x14ac:dyDescent="0.2">
      <c r="A61" s="227" t="s">
        <v>61</v>
      </c>
      <c r="B61" s="228"/>
      <c r="C61" s="228"/>
      <c r="D61" s="228"/>
      <c r="E61" s="228"/>
      <c r="F61" s="228"/>
      <c r="G61" s="228"/>
      <c r="H61" s="229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</row>
    <row r="62" spans="1:23" x14ac:dyDescent="0.2">
      <c r="A62" s="227" t="s">
        <v>281</v>
      </c>
      <c r="B62" s="228"/>
      <c r="C62" s="228"/>
      <c r="D62" s="228"/>
      <c r="E62" s="228"/>
      <c r="F62" s="228"/>
      <c r="G62" s="228"/>
      <c r="H62" s="229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112"/>
      <c r="O62" s="112"/>
      <c r="P62" s="112"/>
      <c r="Q62" s="112"/>
      <c r="R62" s="112"/>
      <c r="S62" s="112"/>
      <c r="T62" s="112"/>
      <c r="U62" s="112"/>
      <c r="V62" s="112"/>
      <c r="W62" s="112"/>
    </row>
    <row r="63" spans="1:23" x14ac:dyDescent="0.2">
      <c r="A63" s="227" t="s">
        <v>282</v>
      </c>
      <c r="B63" s="228"/>
      <c r="C63" s="228"/>
      <c r="D63" s="228"/>
      <c r="E63" s="228"/>
      <c r="F63" s="228"/>
      <c r="G63" s="228"/>
      <c r="H63" s="229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112"/>
      <c r="O63" s="112"/>
      <c r="P63" s="112"/>
      <c r="Q63" s="112"/>
      <c r="R63" s="112"/>
      <c r="S63" s="112"/>
      <c r="T63" s="112"/>
      <c r="U63" s="112"/>
      <c r="V63" s="112"/>
      <c r="W63" s="112"/>
    </row>
    <row r="64" spans="1:23" x14ac:dyDescent="0.2">
      <c r="A64" s="227" t="s">
        <v>283</v>
      </c>
      <c r="B64" s="228"/>
      <c r="C64" s="228"/>
      <c r="D64" s="228"/>
      <c r="E64" s="228"/>
      <c r="F64" s="228"/>
      <c r="G64" s="228"/>
      <c r="H64" s="229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112"/>
      <c r="O64" s="112"/>
      <c r="P64" s="112"/>
      <c r="Q64" s="112"/>
      <c r="R64" s="112"/>
      <c r="S64" s="112"/>
      <c r="T64" s="112"/>
      <c r="U64" s="112"/>
      <c r="V64" s="112"/>
      <c r="W64" s="112"/>
    </row>
    <row r="65" spans="1:23" x14ac:dyDescent="0.2">
      <c r="A65" s="227" t="s">
        <v>284</v>
      </c>
      <c r="B65" s="228"/>
      <c r="C65" s="228"/>
      <c r="D65" s="228"/>
      <c r="E65" s="228"/>
      <c r="F65" s="228"/>
      <c r="G65" s="228"/>
      <c r="H65" s="229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112"/>
      <c r="O65" s="112"/>
      <c r="P65" s="112"/>
      <c r="Q65" s="112"/>
      <c r="R65" s="112"/>
      <c r="S65" s="112"/>
      <c r="T65" s="112"/>
      <c r="U65" s="112"/>
      <c r="V65" s="112"/>
      <c r="W65" s="112"/>
    </row>
    <row r="66" spans="1:23" x14ac:dyDescent="0.2">
      <c r="A66" s="227" t="s">
        <v>274</v>
      </c>
      <c r="B66" s="228"/>
      <c r="C66" s="228"/>
      <c r="D66" s="228"/>
      <c r="E66" s="228"/>
      <c r="F66" s="228"/>
      <c r="G66" s="228"/>
      <c r="H66" s="229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112"/>
      <c r="O66" s="112"/>
      <c r="P66" s="112"/>
      <c r="Q66" s="112"/>
      <c r="R66" s="112"/>
      <c r="S66" s="112"/>
      <c r="T66" s="112"/>
      <c r="U66" s="112"/>
      <c r="V66" s="112"/>
      <c r="W66" s="112"/>
    </row>
    <row r="67" spans="1:23" x14ac:dyDescent="0.2">
      <c r="A67" s="227" t="s">
        <v>246</v>
      </c>
      <c r="B67" s="228"/>
      <c r="C67" s="228"/>
      <c r="D67" s="228"/>
      <c r="E67" s="228"/>
      <c r="F67" s="228"/>
      <c r="G67" s="228"/>
      <c r="H67" s="229"/>
      <c r="I67" s="4">
        <v>167</v>
      </c>
      <c r="J67" s="23">
        <f>J58-J66</f>
        <v>8498977</v>
      </c>
      <c r="K67" s="23">
        <f>K58-K66</f>
        <v>2462718</v>
      </c>
      <c r="L67" s="23">
        <f>L58-L66</f>
        <v>-3332470</v>
      </c>
      <c r="M67" s="23">
        <f>M58-M66</f>
        <v>6995420</v>
      </c>
      <c r="N67" s="112"/>
      <c r="O67" s="112"/>
      <c r="P67" s="112"/>
      <c r="Q67" s="112"/>
      <c r="R67" s="112"/>
      <c r="S67" s="112"/>
      <c r="T67" s="112"/>
      <c r="U67" s="112"/>
      <c r="V67" s="112"/>
      <c r="W67" s="112"/>
    </row>
    <row r="68" spans="1:23" x14ac:dyDescent="0.2">
      <c r="A68" s="227" t="s">
        <v>247</v>
      </c>
      <c r="B68" s="228"/>
      <c r="C68" s="228"/>
      <c r="D68" s="228"/>
      <c r="E68" s="228"/>
      <c r="F68" s="228"/>
      <c r="G68" s="228"/>
      <c r="H68" s="229"/>
      <c r="I68" s="4">
        <v>168</v>
      </c>
      <c r="J68" s="25">
        <f>J57+J67</f>
        <v>69180954.526030689</v>
      </c>
      <c r="K68" s="25">
        <f>K57+K67</f>
        <v>25462799.570810229</v>
      </c>
      <c r="L68" s="25">
        <f>L57+L67</f>
        <v>95355028.871740371</v>
      </c>
      <c r="M68" s="25">
        <f>M57+M67</f>
        <v>66316801.110935308</v>
      </c>
      <c r="N68" s="112"/>
      <c r="O68" s="112"/>
      <c r="P68" s="112"/>
      <c r="Q68" s="112"/>
      <c r="R68" s="112"/>
      <c r="S68" s="112"/>
      <c r="T68" s="112"/>
      <c r="U68" s="112"/>
      <c r="V68" s="112"/>
      <c r="W68" s="112"/>
    </row>
    <row r="69" spans="1:23" ht="12.75" customHeight="1" x14ac:dyDescent="0.2">
      <c r="A69" s="276" t="s">
        <v>360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8"/>
      <c r="N69" s="112"/>
      <c r="O69" s="112"/>
      <c r="P69" s="112"/>
      <c r="Q69" s="112"/>
      <c r="R69" s="112"/>
      <c r="S69" s="112"/>
      <c r="T69" s="112"/>
      <c r="U69" s="112"/>
      <c r="V69" s="112"/>
      <c r="W69" s="112"/>
    </row>
    <row r="70" spans="1:23" ht="12.75" customHeight="1" x14ac:dyDescent="0.2">
      <c r="A70" s="279" t="s">
        <v>241</v>
      </c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1"/>
      <c r="N70" s="112"/>
      <c r="O70" s="112"/>
      <c r="P70" s="112"/>
      <c r="Q70" s="112"/>
      <c r="R70" s="112"/>
      <c r="S70" s="112"/>
      <c r="T70" s="112"/>
      <c r="U70" s="112"/>
      <c r="V70" s="112"/>
      <c r="W70" s="112"/>
    </row>
    <row r="71" spans="1:23" s="113" customFormat="1" x14ac:dyDescent="0.2">
      <c r="A71" s="227" t="s">
        <v>285</v>
      </c>
      <c r="B71" s="228"/>
      <c r="C71" s="228"/>
      <c r="D71" s="228"/>
      <c r="E71" s="228"/>
      <c r="F71" s="228"/>
      <c r="G71" s="228"/>
      <c r="H71" s="229"/>
      <c r="I71" s="4">
        <v>169</v>
      </c>
      <c r="J71" s="131">
        <f>J68-J72</f>
        <v>71554932.526030689</v>
      </c>
      <c r="K71" s="131">
        <f>K68-K72</f>
        <v>26187618.570810229</v>
      </c>
      <c r="L71" s="131">
        <f>L68-L72</f>
        <v>93792855.871740371</v>
      </c>
      <c r="M71" s="131">
        <f>M68-M72</f>
        <v>64995230.110935308</v>
      </c>
      <c r="N71" s="135"/>
      <c r="O71" s="135"/>
      <c r="P71" s="112"/>
      <c r="Q71" s="112"/>
      <c r="R71" s="112"/>
      <c r="S71" s="112"/>
      <c r="T71" s="112"/>
      <c r="U71" s="112"/>
      <c r="V71" s="112"/>
      <c r="W71" s="112"/>
    </row>
    <row r="72" spans="1:23" ht="12.75" customHeight="1" x14ac:dyDescent="0.2">
      <c r="A72" s="273" t="s">
        <v>286</v>
      </c>
      <c r="B72" s="274"/>
      <c r="C72" s="274"/>
      <c r="D72" s="274"/>
      <c r="E72" s="274"/>
      <c r="F72" s="274"/>
      <c r="G72" s="274"/>
      <c r="H72" s="275"/>
      <c r="I72" s="7">
        <v>170</v>
      </c>
      <c r="J72" s="132">
        <v>-2373978</v>
      </c>
      <c r="K72" s="132">
        <v>-724819</v>
      </c>
      <c r="L72" s="132">
        <v>1562173</v>
      </c>
      <c r="M72" s="132">
        <v>1321571</v>
      </c>
      <c r="N72" s="112"/>
      <c r="O72" s="112"/>
      <c r="P72" s="112"/>
      <c r="Q72" s="112"/>
      <c r="R72" s="112"/>
      <c r="S72" s="112"/>
      <c r="T72" s="112"/>
      <c r="U72" s="112"/>
      <c r="V72" s="112"/>
      <c r="W72" s="112"/>
    </row>
    <row r="73" spans="1:23" x14ac:dyDescent="0.2">
      <c r="L73" s="99"/>
      <c r="M73" s="99"/>
      <c r="N73" s="112"/>
      <c r="O73" s="112"/>
      <c r="P73" s="112"/>
      <c r="Q73" s="112"/>
      <c r="R73" s="123"/>
      <c r="S73" s="123"/>
      <c r="T73" s="112"/>
      <c r="U73" s="112"/>
      <c r="V73" s="112"/>
      <c r="W73" s="112"/>
    </row>
    <row r="74" spans="1:23" x14ac:dyDescent="0.2">
      <c r="T74" s="112"/>
      <c r="U74" s="112"/>
      <c r="V74" s="112"/>
      <c r="W74" s="112"/>
    </row>
    <row r="75" spans="1:23" x14ac:dyDescent="0.2">
      <c r="L75" s="99"/>
      <c r="T75" s="112"/>
      <c r="U75" s="112"/>
      <c r="V75" s="112"/>
      <c r="W75" s="112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4 K59 J57 J67:M68 L60:L66 J54:K55 J58:M58 L57:M57 J48:M48 J59:J66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256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5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0" width="10.140625" style="87" customWidth="1"/>
    <col min="11" max="11" width="10.140625" style="87" bestFit="1" customWidth="1"/>
    <col min="12" max="12" width="11.5703125" customWidth="1"/>
    <col min="13" max="14" width="11.140625" bestFit="1" customWidth="1"/>
  </cols>
  <sheetData>
    <row r="1" spans="1:13" ht="15.75" x14ac:dyDescent="0.2">
      <c r="A1" s="304" t="s">
        <v>193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3" ht="12.75" customHeight="1" x14ac:dyDescent="0.2">
      <c r="A2" s="305" t="s">
        <v>417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3" x14ac:dyDescent="0.2">
      <c r="A3" s="79"/>
      <c r="B3" s="80"/>
      <c r="C3" s="80"/>
      <c r="D3" s="80"/>
      <c r="E3" s="80"/>
      <c r="F3" s="80"/>
      <c r="G3" s="80"/>
      <c r="H3" s="80"/>
      <c r="I3" s="80"/>
      <c r="J3" s="149"/>
      <c r="K3" s="3"/>
    </row>
    <row r="4" spans="1:13" ht="12.75" customHeight="1" x14ac:dyDescent="0.2">
      <c r="A4" s="264" t="s">
        <v>405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3" ht="24" thickBot="1" x14ac:dyDescent="0.25">
      <c r="A5" s="302" t="s">
        <v>72</v>
      </c>
      <c r="B5" s="302"/>
      <c r="C5" s="302"/>
      <c r="D5" s="302"/>
      <c r="E5" s="302"/>
      <c r="F5" s="302"/>
      <c r="G5" s="302"/>
      <c r="H5" s="302"/>
      <c r="I5" s="81" t="s">
        <v>330</v>
      </c>
      <c r="J5" s="148" t="s">
        <v>365</v>
      </c>
      <c r="K5" s="148" t="s">
        <v>366</v>
      </c>
    </row>
    <row r="6" spans="1:13" x14ac:dyDescent="0.2">
      <c r="A6" s="303">
        <v>1</v>
      </c>
      <c r="B6" s="303"/>
      <c r="C6" s="303"/>
      <c r="D6" s="303"/>
      <c r="E6" s="303"/>
      <c r="F6" s="303"/>
      <c r="G6" s="303"/>
      <c r="H6" s="303"/>
      <c r="I6" s="82">
        <v>2</v>
      </c>
      <c r="J6" s="145" t="s">
        <v>332</v>
      </c>
      <c r="K6" s="145" t="s">
        <v>333</v>
      </c>
    </row>
    <row r="7" spans="1:13" x14ac:dyDescent="0.2">
      <c r="A7" s="298" t="s">
        <v>187</v>
      </c>
      <c r="B7" s="299"/>
      <c r="C7" s="299"/>
      <c r="D7" s="299"/>
      <c r="E7" s="299"/>
      <c r="F7" s="299"/>
      <c r="G7" s="299"/>
      <c r="H7" s="299"/>
      <c r="I7" s="300"/>
      <c r="J7" s="300"/>
      <c r="K7" s="301"/>
    </row>
    <row r="8" spans="1:13" x14ac:dyDescent="0.2">
      <c r="A8" s="230" t="s">
        <v>55</v>
      </c>
      <c r="B8" s="231"/>
      <c r="C8" s="231"/>
      <c r="D8" s="231"/>
      <c r="E8" s="231"/>
      <c r="F8" s="231"/>
      <c r="G8" s="231"/>
      <c r="H8" s="231"/>
      <c r="I8" s="4">
        <v>1</v>
      </c>
      <c r="J8" s="24">
        <v>78197651.449590683</v>
      </c>
      <c r="K8" s="24">
        <v>117338654.40573406</v>
      </c>
      <c r="L8" s="9"/>
      <c r="M8" s="9"/>
    </row>
    <row r="9" spans="1:13" x14ac:dyDescent="0.2">
      <c r="A9" s="230" t="s">
        <v>56</v>
      </c>
      <c r="B9" s="231"/>
      <c r="C9" s="231"/>
      <c r="D9" s="231"/>
      <c r="E9" s="231"/>
      <c r="F9" s="231"/>
      <c r="G9" s="231"/>
      <c r="H9" s="231"/>
      <c r="I9" s="4">
        <v>2</v>
      </c>
      <c r="J9" s="24">
        <v>115607812.948661</v>
      </c>
      <c r="K9" s="24">
        <v>112529668.24058001</v>
      </c>
      <c r="L9" s="9"/>
      <c r="M9" s="9"/>
    </row>
    <row r="10" spans="1:13" x14ac:dyDescent="0.2">
      <c r="A10" s="230" t="s">
        <v>57</v>
      </c>
      <c r="B10" s="231"/>
      <c r="C10" s="231"/>
      <c r="D10" s="231"/>
      <c r="E10" s="231"/>
      <c r="F10" s="231"/>
      <c r="G10" s="231"/>
      <c r="H10" s="231"/>
      <c r="I10" s="4">
        <v>3</v>
      </c>
      <c r="J10" s="24">
        <v>87321000</v>
      </c>
      <c r="K10" s="24">
        <v>0</v>
      </c>
      <c r="M10" s="9"/>
    </row>
    <row r="11" spans="1:13" x14ac:dyDescent="0.2">
      <c r="A11" s="230" t="s">
        <v>58</v>
      </c>
      <c r="B11" s="231"/>
      <c r="C11" s="231"/>
      <c r="D11" s="231"/>
      <c r="E11" s="231"/>
      <c r="F11" s="231"/>
      <c r="G11" s="231"/>
      <c r="H11" s="231"/>
      <c r="I11" s="4">
        <v>4</v>
      </c>
      <c r="J11" s="24">
        <v>0</v>
      </c>
      <c r="K11" s="24">
        <v>76019384</v>
      </c>
      <c r="L11" s="9"/>
      <c r="M11" s="9"/>
    </row>
    <row r="12" spans="1:13" x14ac:dyDescent="0.2">
      <c r="A12" s="230" t="s">
        <v>59</v>
      </c>
      <c r="B12" s="231"/>
      <c r="C12" s="231"/>
      <c r="D12" s="231"/>
      <c r="E12" s="231"/>
      <c r="F12" s="231"/>
      <c r="G12" s="231"/>
      <c r="H12" s="231"/>
      <c r="I12" s="4">
        <v>5</v>
      </c>
      <c r="J12" s="24">
        <v>0</v>
      </c>
      <c r="K12" s="24">
        <v>0</v>
      </c>
      <c r="M12" s="9"/>
    </row>
    <row r="13" spans="1:13" x14ac:dyDescent="0.2">
      <c r="A13" s="230" t="s">
        <v>64</v>
      </c>
      <c r="B13" s="231"/>
      <c r="C13" s="231"/>
      <c r="D13" s="231"/>
      <c r="E13" s="231"/>
      <c r="F13" s="231"/>
      <c r="G13" s="231"/>
      <c r="H13" s="231"/>
      <c r="I13" s="4">
        <v>6</v>
      </c>
      <c r="J13" s="24">
        <f>20711500-1000</f>
        <v>20710500</v>
      </c>
      <c r="K13" s="24">
        <f>20055673-1515</f>
        <v>20054158</v>
      </c>
      <c r="M13" s="9"/>
    </row>
    <row r="14" spans="1:13" x14ac:dyDescent="0.2">
      <c r="A14" s="227" t="s">
        <v>188</v>
      </c>
      <c r="B14" s="228"/>
      <c r="C14" s="228"/>
      <c r="D14" s="228"/>
      <c r="E14" s="228"/>
      <c r="F14" s="228"/>
      <c r="G14" s="228"/>
      <c r="H14" s="228"/>
      <c r="I14" s="4">
        <v>7</v>
      </c>
      <c r="J14" s="23">
        <f>SUM(J8:J13)</f>
        <v>301836964.39825165</v>
      </c>
      <c r="K14" s="23">
        <f>SUM(K8:K13)</f>
        <v>325941864.64631408</v>
      </c>
      <c r="M14" s="9"/>
    </row>
    <row r="15" spans="1:13" x14ac:dyDescent="0.2">
      <c r="A15" s="230" t="s">
        <v>65</v>
      </c>
      <c r="B15" s="231"/>
      <c r="C15" s="231"/>
      <c r="D15" s="231"/>
      <c r="E15" s="231"/>
      <c r="F15" s="231"/>
      <c r="G15" s="231"/>
      <c r="H15" s="231"/>
      <c r="I15" s="4">
        <v>8</v>
      </c>
      <c r="J15" s="24">
        <v>0</v>
      </c>
      <c r="K15" s="24">
        <v>70423546</v>
      </c>
      <c r="M15" s="9"/>
    </row>
    <row r="16" spans="1:13" x14ac:dyDescent="0.2">
      <c r="A16" s="230" t="s">
        <v>66</v>
      </c>
      <c r="B16" s="231"/>
      <c r="C16" s="231"/>
      <c r="D16" s="231"/>
      <c r="E16" s="231"/>
      <c r="F16" s="231"/>
      <c r="G16" s="231"/>
      <c r="H16" s="231"/>
      <c r="I16" s="4">
        <v>9</v>
      </c>
      <c r="J16" s="24">
        <v>81406000</v>
      </c>
      <c r="K16" s="24">
        <v>0</v>
      </c>
      <c r="M16" s="9"/>
    </row>
    <row r="17" spans="1:15" x14ac:dyDescent="0.2">
      <c r="A17" s="230" t="s">
        <v>67</v>
      </c>
      <c r="B17" s="231"/>
      <c r="C17" s="231"/>
      <c r="D17" s="231"/>
      <c r="E17" s="231"/>
      <c r="F17" s="231"/>
      <c r="G17" s="231"/>
      <c r="H17" s="231"/>
      <c r="I17" s="4">
        <v>10</v>
      </c>
      <c r="J17" s="24">
        <v>15123000</v>
      </c>
      <c r="K17" s="24">
        <v>1896030</v>
      </c>
      <c r="M17" s="9"/>
    </row>
    <row r="18" spans="1:15" x14ac:dyDescent="0.2">
      <c r="A18" s="230" t="s">
        <v>68</v>
      </c>
      <c r="B18" s="231"/>
      <c r="C18" s="231"/>
      <c r="D18" s="231"/>
      <c r="E18" s="231"/>
      <c r="F18" s="231"/>
      <c r="G18" s="231"/>
      <c r="H18" s="231"/>
      <c r="I18" s="4">
        <v>11</v>
      </c>
      <c r="J18" s="100">
        <v>53495624.578307658</v>
      </c>
      <c r="K18" s="100">
        <v>20146000</v>
      </c>
      <c r="L18" s="9"/>
      <c r="M18" s="9"/>
    </row>
    <row r="19" spans="1:15" x14ac:dyDescent="0.2">
      <c r="A19" s="227" t="s">
        <v>189</v>
      </c>
      <c r="B19" s="228"/>
      <c r="C19" s="228"/>
      <c r="D19" s="228"/>
      <c r="E19" s="228"/>
      <c r="F19" s="228"/>
      <c r="G19" s="228"/>
      <c r="H19" s="228"/>
      <c r="I19" s="4">
        <v>12</v>
      </c>
      <c r="J19" s="23">
        <f>SUM(J15:J18)</f>
        <v>150024624.57830766</v>
      </c>
      <c r="K19" s="23">
        <f>SUM(K15:K18)</f>
        <v>92465576</v>
      </c>
      <c r="M19" s="9"/>
      <c r="N19" s="9"/>
      <c r="O19" s="9"/>
    </row>
    <row r="20" spans="1:15" x14ac:dyDescent="0.2">
      <c r="A20" s="227" t="s">
        <v>407</v>
      </c>
      <c r="B20" s="228"/>
      <c r="C20" s="228"/>
      <c r="D20" s="228"/>
      <c r="E20" s="228"/>
      <c r="F20" s="228"/>
      <c r="G20" s="228"/>
      <c r="H20" s="228"/>
      <c r="I20" s="4">
        <v>13</v>
      </c>
      <c r="J20" s="23">
        <f>IF(J14&gt;J19,J14-J19,0)</f>
        <v>151812339.81994399</v>
      </c>
      <c r="K20" s="23">
        <f>IF(K14&gt;K19,K14-K19,0)</f>
        <v>233476288.64631408</v>
      </c>
      <c r="M20" s="9"/>
    </row>
    <row r="21" spans="1:15" x14ac:dyDescent="0.2">
      <c r="A21" s="227" t="s">
        <v>408</v>
      </c>
      <c r="B21" s="228"/>
      <c r="C21" s="228"/>
      <c r="D21" s="228"/>
      <c r="E21" s="228"/>
      <c r="F21" s="228"/>
      <c r="G21" s="228"/>
      <c r="H21" s="228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</row>
    <row r="22" spans="1:15" x14ac:dyDescent="0.2">
      <c r="A22" s="298" t="s">
        <v>190</v>
      </c>
      <c r="B22" s="299"/>
      <c r="C22" s="299"/>
      <c r="D22" s="299"/>
      <c r="E22" s="299"/>
      <c r="F22" s="299"/>
      <c r="G22" s="299"/>
      <c r="H22" s="299"/>
      <c r="I22" s="300"/>
      <c r="J22" s="300"/>
      <c r="K22" s="301"/>
      <c r="M22" s="9"/>
    </row>
    <row r="23" spans="1:15" x14ac:dyDescent="0.2">
      <c r="A23" s="230" t="s">
        <v>231</v>
      </c>
      <c r="B23" s="231"/>
      <c r="C23" s="231"/>
      <c r="D23" s="231"/>
      <c r="E23" s="231"/>
      <c r="F23" s="231"/>
      <c r="G23" s="231"/>
      <c r="H23" s="231"/>
      <c r="I23" s="4">
        <v>15</v>
      </c>
      <c r="J23" s="24">
        <v>1220000</v>
      </c>
      <c r="K23" s="24">
        <v>372000</v>
      </c>
      <c r="M23" s="9"/>
    </row>
    <row r="24" spans="1:15" x14ac:dyDescent="0.2">
      <c r="A24" s="230" t="s">
        <v>232</v>
      </c>
      <c r="B24" s="231"/>
      <c r="C24" s="231"/>
      <c r="D24" s="231"/>
      <c r="E24" s="231"/>
      <c r="F24" s="231"/>
      <c r="G24" s="231"/>
      <c r="H24" s="231"/>
      <c r="I24" s="4">
        <v>16</v>
      </c>
      <c r="J24" s="100">
        <v>85894000</v>
      </c>
      <c r="K24" s="24">
        <v>106648000</v>
      </c>
      <c r="M24" s="9"/>
    </row>
    <row r="25" spans="1:15" x14ac:dyDescent="0.2">
      <c r="A25" s="230" t="s">
        <v>233</v>
      </c>
      <c r="B25" s="231"/>
      <c r="C25" s="231"/>
      <c r="D25" s="231"/>
      <c r="E25" s="231"/>
      <c r="F25" s="231"/>
      <c r="G25" s="231"/>
      <c r="H25" s="231"/>
      <c r="I25" s="4">
        <v>17</v>
      </c>
      <c r="J25" s="24">
        <v>4172000</v>
      </c>
      <c r="K25" s="24">
        <v>3367000</v>
      </c>
      <c r="M25" s="9"/>
    </row>
    <row r="26" spans="1:15" x14ac:dyDescent="0.2">
      <c r="A26" s="230" t="s">
        <v>234</v>
      </c>
      <c r="B26" s="231"/>
      <c r="C26" s="231"/>
      <c r="D26" s="231"/>
      <c r="E26" s="231"/>
      <c r="F26" s="231"/>
      <c r="G26" s="231"/>
      <c r="H26" s="231"/>
      <c r="I26" s="4">
        <v>18</v>
      </c>
      <c r="J26" s="24">
        <v>0</v>
      </c>
      <c r="K26" s="24">
        <v>0</v>
      </c>
      <c r="M26" s="9"/>
    </row>
    <row r="27" spans="1:15" x14ac:dyDescent="0.2">
      <c r="A27" s="230" t="s">
        <v>235</v>
      </c>
      <c r="B27" s="231"/>
      <c r="C27" s="231"/>
      <c r="D27" s="231"/>
      <c r="E27" s="231"/>
      <c r="F27" s="231"/>
      <c r="G27" s="231"/>
      <c r="H27" s="231"/>
      <c r="I27" s="4">
        <v>19</v>
      </c>
      <c r="J27" s="24">
        <v>1967000</v>
      </c>
      <c r="K27" s="24">
        <v>628205</v>
      </c>
      <c r="M27" s="9"/>
    </row>
    <row r="28" spans="1:15" x14ac:dyDescent="0.2">
      <c r="A28" s="227" t="s">
        <v>194</v>
      </c>
      <c r="B28" s="228"/>
      <c r="C28" s="228"/>
      <c r="D28" s="228"/>
      <c r="E28" s="228"/>
      <c r="F28" s="228"/>
      <c r="G28" s="228"/>
      <c r="H28" s="228"/>
      <c r="I28" s="4">
        <v>20</v>
      </c>
      <c r="J28" s="23">
        <f>SUM(J23:J27)</f>
        <v>93253000</v>
      </c>
      <c r="K28" s="23">
        <f>SUM(K23:K27)</f>
        <v>111015205</v>
      </c>
      <c r="M28" s="9"/>
    </row>
    <row r="29" spans="1:15" x14ac:dyDescent="0.2">
      <c r="A29" s="230" t="s">
        <v>139</v>
      </c>
      <c r="B29" s="231"/>
      <c r="C29" s="231"/>
      <c r="D29" s="231"/>
      <c r="E29" s="231"/>
      <c r="F29" s="231"/>
      <c r="G29" s="231"/>
      <c r="H29" s="231"/>
      <c r="I29" s="4">
        <v>21</v>
      </c>
      <c r="J29" s="24">
        <v>72329000</v>
      </c>
      <c r="K29" s="24">
        <v>61975400</v>
      </c>
      <c r="M29" s="9"/>
    </row>
    <row r="30" spans="1:15" x14ac:dyDescent="0.2">
      <c r="A30" s="230" t="s">
        <v>140</v>
      </c>
      <c r="B30" s="231"/>
      <c r="C30" s="231"/>
      <c r="D30" s="231"/>
      <c r="E30" s="231"/>
      <c r="F30" s="231"/>
      <c r="G30" s="231"/>
      <c r="H30" s="231"/>
      <c r="I30" s="4">
        <v>22</v>
      </c>
      <c r="J30" s="100">
        <v>87217000</v>
      </c>
      <c r="K30" s="24">
        <v>106048000</v>
      </c>
      <c r="M30" s="9"/>
    </row>
    <row r="31" spans="1:15" x14ac:dyDescent="0.2">
      <c r="A31" s="230" t="s">
        <v>35</v>
      </c>
      <c r="B31" s="231"/>
      <c r="C31" s="231"/>
      <c r="D31" s="231"/>
      <c r="E31" s="231"/>
      <c r="F31" s="231"/>
      <c r="G31" s="231"/>
      <c r="H31" s="231"/>
      <c r="I31" s="4">
        <v>23</v>
      </c>
      <c r="J31" s="24">
        <v>88000</v>
      </c>
      <c r="K31" s="24">
        <v>1085612</v>
      </c>
      <c r="M31" s="9"/>
    </row>
    <row r="32" spans="1:15" x14ac:dyDescent="0.2">
      <c r="A32" s="227" t="s">
        <v>2</v>
      </c>
      <c r="B32" s="228"/>
      <c r="C32" s="228"/>
      <c r="D32" s="228"/>
      <c r="E32" s="228"/>
      <c r="F32" s="228"/>
      <c r="G32" s="228"/>
      <c r="H32" s="228"/>
      <c r="I32" s="4">
        <v>24</v>
      </c>
      <c r="J32" s="23">
        <f>SUM(J29:J31)</f>
        <v>159634000</v>
      </c>
      <c r="K32" s="23">
        <f>SUM(K29:K31)</f>
        <v>169109012</v>
      </c>
      <c r="M32" s="9"/>
    </row>
    <row r="33" spans="1:13" x14ac:dyDescent="0.2">
      <c r="A33" s="227" t="s">
        <v>409</v>
      </c>
      <c r="B33" s="228"/>
      <c r="C33" s="228"/>
      <c r="D33" s="228"/>
      <c r="E33" s="228"/>
      <c r="F33" s="228"/>
      <c r="G33" s="228"/>
      <c r="H33" s="228"/>
      <c r="I33" s="4">
        <v>25</v>
      </c>
      <c r="J33" s="23">
        <f>IF(J28&gt;J32,J28-J32,0)</f>
        <v>0</v>
      </c>
      <c r="K33" s="23">
        <f>IF(K28&gt;K32,K28-K32,0)</f>
        <v>0</v>
      </c>
      <c r="M33" s="9"/>
    </row>
    <row r="34" spans="1:13" x14ac:dyDescent="0.2">
      <c r="A34" s="227" t="s">
        <v>410</v>
      </c>
      <c r="B34" s="228"/>
      <c r="C34" s="228"/>
      <c r="D34" s="228"/>
      <c r="E34" s="228"/>
      <c r="F34" s="228"/>
      <c r="G34" s="228"/>
      <c r="H34" s="228"/>
      <c r="I34" s="4">
        <v>26</v>
      </c>
      <c r="J34" s="23">
        <f>IF(J32&gt;J28,J32-J28,0)</f>
        <v>66381000</v>
      </c>
      <c r="K34" s="23">
        <f>IF(K32&gt;K28,K32-K28,0)</f>
        <v>58093807</v>
      </c>
      <c r="M34" s="9"/>
    </row>
    <row r="35" spans="1:13" x14ac:dyDescent="0.2">
      <c r="A35" s="298" t="s">
        <v>191</v>
      </c>
      <c r="B35" s="299"/>
      <c r="C35" s="299"/>
      <c r="D35" s="299"/>
      <c r="E35" s="299"/>
      <c r="F35" s="299"/>
      <c r="G35" s="299"/>
      <c r="H35" s="299"/>
      <c r="I35" s="300"/>
      <c r="J35" s="300"/>
      <c r="K35" s="301"/>
      <c r="M35" s="9"/>
    </row>
    <row r="36" spans="1:13" x14ac:dyDescent="0.2">
      <c r="A36" s="230" t="s">
        <v>200</v>
      </c>
      <c r="B36" s="231"/>
      <c r="C36" s="231"/>
      <c r="D36" s="231"/>
      <c r="E36" s="231"/>
      <c r="F36" s="231"/>
      <c r="G36" s="231"/>
      <c r="H36" s="231"/>
      <c r="I36" s="4">
        <v>27</v>
      </c>
      <c r="J36" s="150">
        <v>0</v>
      </c>
      <c r="K36" s="24">
        <v>0</v>
      </c>
      <c r="M36" s="9"/>
    </row>
    <row r="37" spans="1:13" x14ac:dyDescent="0.2">
      <c r="A37" s="230" t="s">
        <v>48</v>
      </c>
      <c r="B37" s="231"/>
      <c r="C37" s="231"/>
      <c r="D37" s="231"/>
      <c r="E37" s="231"/>
      <c r="F37" s="231"/>
      <c r="G37" s="231"/>
      <c r="H37" s="231"/>
      <c r="I37" s="4">
        <v>28</v>
      </c>
      <c r="J37" s="24">
        <v>111722000</v>
      </c>
      <c r="K37" s="24">
        <v>215109998</v>
      </c>
      <c r="M37" s="9"/>
    </row>
    <row r="38" spans="1:13" x14ac:dyDescent="0.2">
      <c r="A38" s="230" t="s">
        <v>49</v>
      </c>
      <c r="B38" s="231"/>
      <c r="C38" s="231"/>
      <c r="D38" s="231"/>
      <c r="E38" s="231"/>
      <c r="F38" s="231"/>
      <c r="G38" s="231"/>
      <c r="H38" s="231"/>
      <c r="I38" s="4">
        <v>29</v>
      </c>
      <c r="J38" s="24">
        <v>0</v>
      </c>
      <c r="K38" s="24">
        <v>0</v>
      </c>
      <c r="M38" s="9"/>
    </row>
    <row r="39" spans="1:13" x14ac:dyDescent="0.2">
      <c r="A39" s="227" t="s">
        <v>81</v>
      </c>
      <c r="B39" s="228"/>
      <c r="C39" s="228"/>
      <c r="D39" s="228"/>
      <c r="E39" s="228"/>
      <c r="F39" s="228"/>
      <c r="G39" s="228"/>
      <c r="H39" s="228"/>
      <c r="I39" s="4">
        <v>30</v>
      </c>
      <c r="J39" s="23">
        <f>SUM(J36:J38)</f>
        <v>111722000</v>
      </c>
      <c r="K39" s="23">
        <f>SUM(K36:K38)</f>
        <v>215109998</v>
      </c>
      <c r="L39" s="94"/>
      <c r="M39" s="9"/>
    </row>
    <row r="40" spans="1:13" x14ac:dyDescent="0.2">
      <c r="A40" s="230" t="s">
        <v>50</v>
      </c>
      <c r="B40" s="231"/>
      <c r="C40" s="231"/>
      <c r="D40" s="231"/>
      <c r="E40" s="231"/>
      <c r="F40" s="231"/>
      <c r="G40" s="231"/>
      <c r="H40" s="231"/>
      <c r="I40" s="4">
        <v>31</v>
      </c>
      <c r="J40" s="24">
        <v>253734908.5398829</v>
      </c>
      <c r="K40" s="100">
        <v>298961015</v>
      </c>
      <c r="L40" s="111"/>
      <c r="M40" s="9"/>
    </row>
    <row r="41" spans="1:13" x14ac:dyDescent="0.2">
      <c r="A41" s="230" t="s">
        <v>51</v>
      </c>
      <c r="B41" s="231"/>
      <c r="C41" s="231"/>
      <c r="D41" s="231"/>
      <c r="E41" s="231"/>
      <c r="F41" s="231"/>
      <c r="G41" s="231"/>
      <c r="H41" s="231"/>
      <c r="I41" s="4">
        <v>32</v>
      </c>
      <c r="J41" s="24">
        <v>0</v>
      </c>
      <c r="K41" s="100">
        <v>0</v>
      </c>
      <c r="L41" s="94"/>
      <c r="M41" s="9"/>
    </row>
    <row r="42" spans="1:13" x14ac:dyDescent="0.2">
      <c r="A42" s="230" t="s">
        <v>52</v>
      </c>
      <c r="B42" s="231"/>
      <c r="C42" s="231"/>
      <c r="D42" s="231"/>
      <c r="E42" s="231"/>
      <c r="F42" s="231"/>
      <c r="G42" s="231"/>
      <c r="H42" s="231"/>
      <c r="I42" s="4">
        <v>33</v>
      </c>
      <c r="J42" s="100">
        <v>3149091.46011709</v>
      </c>
      <c r="K42" s="100">
        <v>25642354</v>
      </c>
      <c r="L42" s="111"/>
      <c r="M42" s="9"/>
    </row>
    <row r="43" spans="1:13" x14ac:dyDescent="0.2">
      <c r="A43" s="230" t="s">
        <v>53</v>
      </c>
      <c r="B43" s="231"/>
      <c r="C43" s="231"/>
      <c r="D43" s="231"/>
      <c r="E43" s="231"/>
      <c r="F43" s="231"/>
      <c r="G43" s="231"/>
      <c r="H43" s="231"/>
      <c r="I43" s="4">
        <v>34</v>
      </c>
      <c r="J43" s="24">
        <v>0</v>
      </c>
      <c r="K43" s="24">
        <v>0</v>
      </c>
      <c r="M43" s="9"/>
    </row>
    <row r="44" spans="1:13" x14ac:dyDescent="0.2">
      <c r="A44" s="230" t="s">
        <v>54</v>
      </c>
      <c r="B44" s="231"/>
      <c r="C44" s="231"/>
      <c r="D44" s="231"/>
      <c r="E44" s="231"/>
      <c r="F44" s="231"/>
      <c r="G44" s="231"/>
      <c r="H44" s="231"/>
      <c r="I44" s="4">
        <v>35</v>
      </c>
      <c r="J44" s="24">
        <v>0</v>
      </c>
      <c r="K44" s="24">
        <v>0</v>
      </c>
      <c r="M44" s="9"/>
    </row>
    <row r="45" spans="1:13" x14ac:dyDescent="0.2">
      <c r="A45" s="227" t="s">
        <v>82</v>
      </c>
      <c r="B45" s="228"/>
      <c r="C45" s="228"/>
      <c r="D45" s="228"/>
      <c r="E45" s="228"/>
      <c r="F45" s="228"/>
      <c r="G45" s="228"/>
      <c r="H45" s="228"/>
      <c r="I45" s="4">
        <v>36</v>
      </c>
      <c r="J45" s="23">
        <f>SUM(J40:J44)</f>
        <v>256884000</v>
      </c>
      <c r="K45" s="23">
        <f>SUM(K40:K44)</f>
        <v>324603369</v>
      </c>
      <c r="M45" s="9"/>
    </row>
    <row r="46" spans="1:13" x14ac:dyDescent="0.2">
      <c r="A46" s="227" t="s">
        <v>411</v>
      </c>
      <c r="B46" s="228"/>
      <c r="C46" s="228"/>
      <c r="D46" s="228"/>
      <c r="E46" s="228"/>
      <c r="F46" s="228"/>
      <c r="G46" s="228"/>
      <c r="H46" s="228"/>
      <c r="I46" s="4">
        <v>37</v>
      </c>
      <c r="J46" s="23">
        <f>IF(J39&gt;J45,J39-J45,0)</f>
        <v>0</v>
      </c>
      <c r="K46" s="23">
        <f>IF(K39&gt;K45,K39-K45,0)</f>
        <v>0</v>
      </c>
      <c r="M46" s="9"/>
    </row>
    <row r="47" spans="1:13" x14ac:dyDescent="0.2">
      <c r="A47" s="227" t="s">
        <v>412</v>
      </c>
      <c r="B47" s="228"/>
      <c r="C47" s="228"/>
      <c r="D47" s="228"/>
      <c r="E47" s="228"/>
      <c r="F47" s="228"/>
      <c r="G47" s="228"/>
      <c r="H47" s="228"/>
      <c r="I47" s="4">
        <v>38</v>
      </c>
      <c r="J47" s="23">
        <f>IF(J45&gt;J39,J45-J39,0)</f>
        <v>145162000</v>
      </c>
      <c r="K47" s="23">
        <f>IF(K45&gt;K39,K45-K39,0)</f>
        <v>109493371</v>
      </c>
      <c r="M47" s="9"/>
    </row>
    <row r="48" spans="1:13" x14ac:dyDescent="0.2">
      <c r="A48" s="230" t="s">
        <v>83</v>
      </c>
      <c r="B48" s="231"/>
      <c r="C48" s="231"/>
      <c r="D48" s="231"/>
      <c r="E48" s="231"/>
      <c r="F48" s="231"/>
      <c r="G48" s="231"/>
      <c r="H48" s="231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65889110.646314085</v>
      </c>
      <c r="L48" s="9"/>
      <c r="M48" s="9"/>
    </row>
    <row r="49" spans="1:13" x14ac:dyDescent="0.2">
      <c r="A49" s="230" t="s">
        <v>84</v>
      </c>
      <c r="B49" s="231"/>
      <c r="C49" s="231"/>
      <c r="D49" s="231"/>
      <c r="E49" s="231"/>
      <c r="F49" s="231"/>
      <c r="G49" s="231"/>
      <c r="H49" s="231"/>
      <c r="I49" s="4">
        <v>40</v>
      </c>
      <c r="J49" s="23">
        <f>IF(J21-J20+J34-J33+J47-J46&gt;0,J21-J20+J34-J33+J47-J46,0)</f>
        <v>59730660.180056006</v>
      </c>
      <c r="K49" s="23">
        <f>IF(K21-K20+K34-K33+K47-K46&gt;0,K21-K20+K34-K33+K47-K46,0)</f>
        <v>0</v>
      </c>
      <c r="L49" s="9"/>
      <c r="M49" s="9"/>
    </row>
    <row r="50" spans="1:13" x14ac:dyDescent="0.2">
      <c r="A50" s="230" t="s">
        <v>192</v>
      </c>
      <c r="B50" s="231"/>
      <c r="C50" s="231"/>
      <c r="D50" s="231"/>
      <c r="E50" s="231"/>
      <c r="F50" s="231"/>
      <c r="G50" s="231"/>
      <c r="H50" s="231"/>
      <c r="I50" s="4">
        <v>41</v>
      </c>
      <c r="J50" s="24">
        <v>145959842</v>
      </c>
      <c r="K50" s="24">
        <v>118207528</v>
      </c>
      <c r="L50" s="9"/>
      <c r="M50" s="9"/>
    </row>
    <row r="51" spans="1:13" x14ac:dyDescent="0.2">
      <c r="A51" s="230" t="s">
        <v>228</v>
      </c>
      <c r="B51" s="231"/>
      <c r="C51" s="231"/>
      <c r="D51" s="231"/>
      <c r="E51" s="231"/>
      <c r="F51" s="231"/>
      <c r="G51" s="231"/>
      <c r="H51" s="231"/>
      <c r="I51" s="4">
        <v>42</v>
      </c>
      <c r="J51" s="24">
        <v>0</v>
      </c>
      <c r="K51" s="24">
        <f>K48</f>
        <v>65889110.646314085</v>
      </c>
      <c r="L51" s="9"/>
      <c r="M51" s="9"/>
    </row>
    <row r="52" spans="1:13" x14ac:dyDescent="0.2">
      <c r="A52" s="230" t="s">
        <v>229</v>
      </c>
      <c r="B52" s="231"/>
      <c r="C52" s="231"/>
      <c r="D52" s="231"/>
      <c r="E52" s="231"/>
      <c r="F52" s="231"/>
      <c r="G52" s="231"/>
      <c r="H52" s="231"/>
      <c r="I52" s="4">
        <v>43</v>
      </c>
      <c r="J52" s="24">
        <f>J49</f>
        <v>59730660.180056006</v>
      </c>
      <c r="K52" s="24">
        <v>0</v>
      </c>
      <c r="M52" s="9"/>
    </row>
    <row r="53" spans="1:13" x14ac:dyDescent="0.2">
      <c r="A53" s="233" t="s">
        <v>230</v>
      </c>
      <c r="B53" s="234"/>
      <c r="C53" s="234"/>
      <c r="D53" s="234"/>
      <c r="E53" s="234"/>
      <c r="F53" s="234"/>
      <c r="G53" s="234"/>
      <c r="H53" s="234"/>
      <c r="I53" s="7">
        <v>44</v>
      </c>
      <c r="J53" s="25">
        <f>J50+J51-J52</f>
        <v>86229181.819943994</v>
      </c>
      <c r="K53" s="25">
        <f>K50+K51-K52</f>
        <v>184096638.64631408</v>
      </c>
      <c r="L53" s="9"/>
      <c r="M53" s="9"/>
    </row>
    <row r="54" spans="1:13" x14ac:dyDescent="0.2">
      <c r="L54" s="9"/>
      <c r="M54" s="9"/>
    </row>
    <row r="55" spans="1:13" x14ac:dyDescent="0.2">
      <c r="J55" s="99"/>
      <c r="K55" s="111"/>
      <c r="L55" s="9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7109375" style="99" bestFit="1" customWidth="1"/>
    <col min="13" max="13" width="11.7109375" style="87" bestFit="1" customWidth="1"/>
    <col min="14" max="16384" width="9.140625" style="87"/>
  </cols>
  <sheetData>
    <row r="1" spans="1:13" ht="15.75" customHeight="1" x14ac:dyDescent="0.2">
      <c r="A1" s="313" t="s">
        <v>331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3" x14ac:dyDescent="0.2">
      <c r="A2" s="306" t="s">
        <v>418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3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5"/>
      <c r="K3" s="141"/>
    </row>
    <row r="4" spans="1:13" x14ac:dyDescent="0.2">
      <c r="A4" s="264" t="s">
        <v>405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</row>
    <row r="5" spans="1:13" ht="27.75" customHeight="1" thickBot="1" x14ac:dyDescent="0.25">
      <c r="A5" s="307" t="s">
        <v>72</v>
      </c>
      <c r="B5" s="307"/>
      <c r="C5" s="307"/>
      <c r="D5" s="307"/>
      <c r="E5" s="307"/>
      <c r="F5" s="307"/>
      <c r="G5" s="307"/>
      <c r="H5" s="307"/>
      <c r="I5" s="129" t="s">
        <v>330</v>
      </c>
      <c r="J5" s="96" t="s">
        <v>182</v>
      </c>
      <c r="K5" s="96" t="s">
        <v>183</v>
      </c>
    </row>
    <row r="6" spans="1:13" x14ac:dyDescent="0.2">
      <c r="A6" s="308">
        <v>1</v>
      </c>
      <c r="B6" s="308"/>
      <c r="C6" s="308"/>
      <c r="D6" s="308"/>
      <c r="E6" s="308"/>
      <c r="F6" s="308"/>
      <c r="G6" s="308"/>
      <c r="H6" s="308"/>
      <c r="I6" s="130">
        <v>2</v>
      </c>
      <c r="J6" s="83" t="s">
        <v>332</v>
      </c>
      <c r="K6" s="142" t="s">
        <v>333</v>
      </c>
    </row>
    <row r="7" spans="1:13" x14ac:dyDescent="0.2">
      <c r="A7" s="230" t="s">
        <v>334</v>
      </c>
      <c r="B7" s="231"/>
      <c r="C7" s="231"/>
      <c r="D7" s="231"/>
      <c r="E7" s="231"/>
      <c r="F7" s="231"/>
      <c r="G7" s="231"/>
      <c r="H7" s="231"/>
      <c r="I7" s="4">
        <v>1</v>
      </c>
      <c r="J7" s="22">
        <v>1626000899.7066262</v>
      </c>
      <c r="K7" s="22">
        <v>1084000600</v>
      </c>
      <c r="M7" s="99"/>
    </row>
    <row r="8" spans="1:13" x14ac:dyDescent="0.2">
      <c r="A8" s="230" t="s">
        <v>335</v>
      </c>
      <c r="B8" s="231"/>
      <c r="C8" s="231"/>
      <c r="D8" s="231"/>
      <c r="E8" s="231"/>
      <c r="F8" s="231"/>
      <c r="G8" s="231"/>
      <c r="H8" s="231"/>
      <c r="I8" s="4">
        <v>2</v>
      </c>
      <c r="J8" s="24">
        <v>26465000</v>
      </c>
      <c r="K8" s="24">
        <v>44573180</v>
      </c>
      <c r="M8" s="99"/>
    </row>
    <row r="9" spans="1:13" x14ac:dyDescent="0.2">
      <c r="A9" s="230" t="s">
        <v>336</v>
      </c>
      <c r="B9" s="231"/>
      <c r="C9" s="231"/>
      <c r="D9" s="231"/>
      <c r="E9" s="231"/>
      <c r="F9" s="231"/>
      <c r="G9" s="231"/>
      <c r="H9" s="231"/>
      <c r="I9" s="4">
        <v>3</v>
      </c>
      <c r="J9" s="24">
        <v>105899404.50366797</v>
      </c>
      <c r="K9" s="100">
        <v>98515671.029177427</v>
      </c>
      <c r="M9" s="99"/>
    </row>
    <row r="10" spans="1:13" x14ac:dyDescent="0.2">
      <c r="A10" s="230" t="s">
        <v>337</v>
      </c>
      <c r="B10" s="231"/>
      <c r="C10" s="231"/>
      <c r="D10" s="231"/>
      <c r="E10" s="231"/>
      <c r="F10" s="231"/>
      <c r="G10" s="231"/>
      <c r="H10" s="231"/>
      <c r="I10" s="4">
        <v>4</v>
      </c>
      <c r="J10" s="24">
        <v>-148498899</v>
      </c>
      <c r="K10" s="24">
        <v>365173900</v>
      </c>
      <c r="M10" s="99"/>
    </row>
    <row r="11" spans="1:13" ht="12.75" customHeight="1" x14ac:dyDescent="0.2">
      <c r="A11" s="230" t="s">
        <v>338</v>
      </c>
      <c r="B11" s="231"/>
      <c r="C11" s="231"/>
      <c r="D11" s="231"/>
      <c r="E11" s="231"/>
      <c r="F11" s="231"/>
      <c r="G11" s="231"/>
      <c r="H11" s="231"/>
      <c r="I11" s="4">
        <v>5</v>
      </c>
      <c r="J11" s="24">
        <v>-14101875.927964106</v>
      </c>
      <c r="K11" s="24">
        <v>97293408.848702595</v>
      </c>
      <c r="M11" s="99"/>
    </row>
    <row r="12" spans="1:13" ht="12.75" customHeight="1" x14ac:dyDescent="0.2">
      <c r="A12" s="230" t="s">
        <v>339</v>
      </c>
      <c r="B12" s="231"/>
      <c r="C12" s="231"/>
      <c r="D12" s="231"/>
      <c r="E12" s="231"/>
      <c r="F12" s="231"/>
      <c r="G12" s="231"/>
      <c r="H12" s="231"/>
      <c r="I12" s="4">
        <v>6</v>
      </c>
      <c r="J12" s="24">
        <v>0</v>
      </c>
      <c r="K12" s="24">
        <v>0</v>
      </c>
      <c r="M12" s="99"/>
    </row>
    <row r="13" spans="1:13" ht="12.75" customHeight="1" x14ac:dyDescent="0.2">
      <c r="A13" s="230" t="s">
        <v>340</v>
      </c>
      <c r="B13" s="231"/>
      <c r="C13" s="231"/>
      <c r="D13" s="231"/>
      <c r="E13" s="231"/>
      <c r="F13" s="231"/>
      <c r="G13" s="231"/>
      <c r="H13" s="231"/>
      <c r="I13" s="4">
        <v>7</v>
      </c>
      <c r="J13" s="24">
        <v>0</v>
      </c>
      <c r="K13" s="24">
        <v>0</v>
      </c>
      <c r="M13" s="99"/>
    </row>
    <row r="14" spans="1:13" ht="12.75" customHeight="1" x14ac:dyDescent="0.2">
      <c r="A14" s="230" t="s">
        <v>341</v>
      </c>
      <c r="B14" s="231"/>
      <c r="C14" s="231"/>
      <c r="D14" s="231"/>
      <c r="E14" s="231"/>
      <c r="F14" s="231"/>
      <c r="G14" s="231"/>
      <c r="H14" s="231"/>
      <c r="I14" s="4">
        <v>8</v>
      </c>
      <c r="J14" s="24">
        <v>0</v>
      </c>
      <c r="K14" s="24">
        <v>0</v>
      </c>
      <c r="M14" s="99"/>
    </row>
    <row r="15" spans="1:13" ht="12.75" customHeight="1" x14ac:dyDescent="0.2">
      <c r="A15" s="230" t="s">
        <v>342</v>
      </c>
      <c r="B15" s="231"/>
      <c r="C15" s="231"/>
      <c r="D15" s="231"/>
      <c r="E15" s="231"/>
      <c r="F15" s="231"/>
      <c r="G15" s="231"/>
      <c r="H15" s="231"/>
      <c r="I15" s="4">
        <v>9</v>
      </c>
      <c r="J15" s="24">
        <v>32026882</v>
      </c>
      <c r="K15" s="24">
        <v>33589055</v>
      </c>
      <c r="M15" s="99"/>
    </row>
    <row r="16" spans="1:13" ht="12.75" customHeight="1" x14ac:dyDescent="0.2">
      <c r="A16" s="227" t="s">
        <v>343</v>
      </c>
      <c r="B16" s="228"/>
      <c r="C16" s="228"/>
      <c r="D16" s="228"/>
      <c r="E16" s="228"/>
      <c r="F16" s="228"/>
      <c r="G16" s="228"/>
      <c r="H16" s="228"/>
      <c r="I16" s="4">
        <v>10</v>
      </c>
      <c r="J16" s="23">
        <f>SUM(J7:J15)</f>
        <v>1627791411.28233</v>
      </c>
      <c r="K16" s="23">
        <f>SUM(K7:K15)</f>
        <v>1723145814.8778801</v>
      </c>
      <c r="L16" s="112"/>
      <c r="M16" s="99"/>
    </row>
    <row r="17" spans="1:13" ht="12.75" customHeight="1" x14ac:dyDescent="0.2">
      <c r="A17" s="230" t="s">
        <v>344</v>
      </c>
      <c r="B17" s="231"/>
      <c r="C17" s="231"/>
      <c r="D17" s="231"/>
      <c r="E17" s="231"/>
      <c r="F17" s="231"/>
      <c r="G17" s="231"/>
      <c r="H17" s="231"/>
      <c r="I17" s="4">
        <v>11</v>
      </c>
      <c r="J17" s="24">
        <v>13639170</v>
      </c>
      <c r="K17" s="24">
        <v>-3332470</v>
      </c>
      <c r="M17" s="99"/>
    </row>
    <row r="18" spans="1:13" ht="12.75" customHeight="1" x14ac:dyDescent="0.2">
      <c r="A18" s="230" t="s">
        <v>345</v>
      </c>
      <c r="B18" s="231"/>
      <c r="C18" s="231"/>
      <c r="D18" s="231"/>
      <c r="E18" s="231"/>
      <c r="F18" s="231"/>
      <c r="G18" s="231"/>
      <c r="H18" s="231"/>
      <c r="I18" s="4">
        <v>12</v>
      </c>
      <c r="J18" s="24">
        <v>0</v>
      </c>
      <c r="K18" s="24">
        <v>0</v>
      </c>
      <c r="M18" s="99"/>
    </row>
    <row r="19" spans="1:13" ht="12.75" customHeight="1" x14ac:dyDescent="0.2">
      <c r="A19" s="230" t="s">
        <v>346</v>
      </c>
      <c r="B19" s="231"/>
      <c r="C19" s="231"/>
      <c r="D19" s="231"/>
      <c r="E19" s="231"/>
      <c r="F19" s="231"/>
      <c r="G19" s="231"/>
      <c r="H19" s="231"/>
      <c r="I19" s="4">
        <v>13</v>
      </c>
      <c r="J19" s="24">
        <v>0</v>
      </c>
      <c r="K19" s="24">
        <v>0</v>
      </c>
      <c r="M19" s="99"/>
    </row>
    <row r="20" spans="1:13" ht="12.75" customHeight="1" x14ac:dyDescent="0.2">
      <c r="A20" s="230" t="s">
        <v>347</v>
      </c>
      <c r="B20" s="231"/>
      <c r="C20" s="231"/>
      <c r="D20" s="231"/>
      <c r="E20" s="231"/>
      <c r="F20" s="231"/>
      <c r="G20" s="231"/>
      <c r="H20" s="231"/>
      <c r="I20" s="4">
        <v>14</v>
      </c>
      <c r="J20" s="24">
        <v>0</v>
      </c>
      <c r="K20" s="24">
        <v>0</v>
      </c>
      <c r="M20" s="99"/>
    </row>
    <row r="21" spans="1:13" ht="12.75" customHeight="1" x14ac:dyDescent="0.2">
      <c r="A21" s="230" t="s">
        <v>348</v>
      </c>
      <c r="B21" s="231"/>
      <c r="C21" s="231"/>
      <c r="D21" s="231"/>
      <c r="E21" s="231"/>
      <c r="F21" s="231"/>
      <c r="G21" s="231"/>
      <c r="H21" s="231"/>
      <c r="I21" s="4">
        <v>15</v>
      </c>
      <c r="J21" s="24">
        <v>0</v>
      </c>
      <c r="K21" s="24">
        <v>0</v>
      </c>
      <c r="M21" s="99"/>
    </row>
    <row r="22" spans="1:13" ht="12.75" customHeight="1" x14ac:dyDescent="0.2">
      <c r="A22" s="230" t="s">
        <v>349</v>
      </c>
      <c r="B22" s="231"/>
      <c r="C22" s="231"/>
      <c r="D22" s="231"/>
      <c r="E22" s="231"/>
      <c r="F22" s="231"/>
      <c r="G22" s="231"/>
      <c r="H22" s="231"/>
      <c r="I22" s="4">
        <v>16</v>
      </c>
      <c r="J22" s="24">
        <v>-14995139</v>
      </c>
      <c r="K22" s="24">
        <v>98686873.59555006</v>
      </c>
      <c r="L22" s="108"/>
      <c r="M22" s="99"/>
    </row>
    <row r="23" spans="1:13" ht="12.75" customHeight="1" x14ac:dyDescent="0.2">
      <c r="A23" s="227" t="s">
        <v>350</v>
      </c>
      <c r="B23" s="228"/>
      <c r="C23" s="228"/>
      <c r="D23" s="228"/>
      <c r="E23" s="228"/>
      <c r="F23" s="228"/>
      <c r="G23" s="228"/>
      <c r="H23" s="228"/>
      <c r="I23" s="4">
        <v>17</v>
      </c>
      <c r="J23" s="25">
        <f>SUM(J17:J22)</f>
        <v>-1355969</v>
      </c>
      <c r="K23" s="25">
        <f>SUM(K17:K22)</f>
        <v>95354403.59555006</v>
      </c>
      <c r="M23" s="99"/>
    </row>
    <row r="24" spans="1:13" ht="12.75" customHeight="1" x14ac:dyDescent="0.2">
      <c r="A24" s="315"/>
      <c r="B24" s="316"/>
      <c r="C24" s="316"/>
      <c r="D24" s="316"/>
      <c r="E24" s="316"/>
      <c r="F24" s="316"/>
      <c r="G24" s="316"/>
      <c r="H24" s="316"/>
      <c r="I24" s="317"/>
      <c r="J24" s="317"/>
      <c r="K24" s="318"/>
      <c r="M24" s="99"/>
    </row>
    <row r="25" spans="1:13" ht="12.75" customHeight="1" x14ac:dyDescent="0.2">
      <c r="A25" s="309" t="s">
        <v>351</v>
      </c>
      <c r="B25" s="310"/>
      <c r="C25" s="310"/>
      <c r="D25" s="310"/>
      <c r="E25" s="310"/>
      <c r="F25" s="310"/>
      <c r="G25" s="310"/>
      <c r="H25" s="310"/>
      <c r="I25" s="30">
        <v>18</v>
      </c>
      <c r="J25" s="97">
        <f>J23-J26</f>
        <v>1404513</v>
      </c>
      <c r="K25" s="97">
        <f>K23-K26</f>
        <v>93792230.59555006</v>
      </c>
      <c r="M25" s="99"/>
    </row>
    <row r="26" spans="1:13" ht="23.25" customHeight="1" x14ac:dyDescent="0.2">
      <c r="A26" s="233" t="s">
        <v>352</v>
      </c>
      <c r="B26" s="234"/>
      <c r="C26" s="234"/>
      <c r="D26" s="234"/>
      <c r="E26" s="234"/>
      <c r="F26" s="234"/>
      <c r="G26" s="234"/>
      <c r="H26" s="234"/>
      <c r="I26" s="7">
        <v>19</v>
      </c>
      <c r="J26" s="98">
        <v>-2760482</v>
      </c>
      <c r="K26" s="25">
        <v>1562173</v>
      </c>
      <c r="M26" s="99"/>
    </row>
    <row r="27" spans="1:13" ht="30" customHeight="1" x14ac:dyDescent="0.2">
      <c r="A27" s="311" t="s">
        <v>353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30" zoomScaleNormal="130" zoomScaleSheetLayoutView="110" workbookViewId="0">
      <selection sqref="A1:B1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9" t="s">
        <v>402</v>
      </c>
      <c r="B1" s="319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10" ht="9.75" customHeight="1" x14ac:dyDescent="0.2">
      <c r="A3" s="119"/>
      <c r="B3" s="77"/>
      <c r="C3" s="77"/>
      <c r="D3" s="77"/>
      <c r="E3" s="77"/>
      <c r="F3" s="77"/>
      <c r="G3" s="94"/>
      <c r="H3" s="94"/>
      <c r="I3" s="94"/>
      <c r="J3" s="94"/>
    </row>
    <row r="4" spans="1:10" ht="33.75" customHeight="1" x14ac:dyDescent="0.2">
      <c r="A4" s="320" t="s">
        <v>419</v>
      </c>
      <c r="B4" s="320"/>
      <c r="C4" s="320"/>
      <c r="D4" s="320"/>
    </row>
    <row r="5" spans="1:10" ht="17.25" customHeight="1" x14ac:dyDescent="0.2">
      <c r="A5" s="321"/>
      <c r="B5" s="321"/>
      <c r="C5" s="321"/>
      <c r="D5" s="321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9" spans="1:1" ht="15.75" x14ac:dyDescent="0.2">
      <c r="A49" s="119"/>
    </row>
    <row r="50" spans="1:1" ht="15.75" x14ac:dyDescent="0.2">
      <c r="A50" s="119"/>
    </row>
    <row r="51" spans="1:1" ht="15.75" x14ac:dyDescent="0.2">
      <c r="A51" s="119"/>
    </row>
    <row r="52" spans="1:1" ht="15.75" x14ac:dyDescent="0.2">
      <c r="A52" s="119"/>
    </row>
    <row r="53" spans="1:1" ht="15.75" x14ac:dyDescent="0.2">
      <c r="A53" s="119"/>
    </row>
    <row r="54" spans="1:1" ht="15.75" x14ac:dyDescent="0.2">
      <c r="A54" s="119"/>
    </row>
    <row r="55" spans="1:1" ht="15.75" x14ac:dyDescent="0.2">
      <c r="A55" s="119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Jurašin Snježana</cp:lastModifiedBy>
  <cp:lastPrinted>2013-10-18T10:27:41Z</cp:lastPrinted>
  <dcterms:created xsi:type="dcterms:W3CDTF">2008-10-17T11:51:54Z</dcterms:created>
  <dcterms:modified xsi:type="dcterms:W3CDTF">2013-10-30T07:32:48Z</dcterms:modified>
</cp:coreProperties>
</file>