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nino_berta_podravka_hr/Documents/Izrada TFI/2024/06.2024/TFI/19.07/Podravka d.d/"/>
    </mc:Choice>
  </mc:AlternateContent>
  <xr:revisionPtr revIDLastSave="1" documentId="13_ncr:1_{67E5D0B3-5902-485A-8158-73680E08C502}" xr6:coauthVersionLast="47" xr6:coauthVersionMax="47" xr10:uidLastSave="{E9B9042E-D900-428A-88FB-FFB65C40262F}"/>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<sst xmlns="http://schemas.openxmlformats.org/spreadsheetml/2006/main" count="536" uniqueCount="468">
  <si>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</si>
  <si>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</si>
  <si>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</si>
  <si>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</si>
  <si>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</si>
  <si>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</si>
  <si>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</si>
  <si>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</si>
  <si>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</si>
  <si>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</si>
  <si>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</si>
  <si>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</si>
  <si>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</si>
  <si>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</si>
  <si>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</si>
  <si>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</si>
  <si>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</si>
  <si>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</si>
  <si>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</si>
  <si>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</si>
  <si>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</si>
  <si>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</si>
  <si>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</si>
  <si>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</si>
  <si>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</si>
  <si>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</si>
  <si>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</si>
  <si>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</si>
  <si>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</si>
  <si>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</si>
  <si>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</si>
  <si>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</si>
  <si>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</si>
  <si>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</si>
  <si>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</si>
  <si>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</si>
  <si>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</si>
  <si>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</si>
  <si>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</si>
  <si>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</si>
  <si>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</si>
  <si>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</si>
  <si>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</si>
  <si>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</si>
  <si>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</si>
  <si>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</si>
  <si>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</si>
  <si>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</si>
  <si>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</si>
  <si>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</si>
  <si>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</si>
  <si>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</si>
  <si>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</si>
  <si>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</si>
  <si>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</si>
  <si>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</si>
  <si>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</si>
  <si>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</si>
  <si>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</si>
  <si>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</si>
  <si>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</si>
  <si>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</si>
  <si>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</si>
  <si>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</si>
  <si>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</si>
  <si>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</si>
  <si>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</si>
  <si>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</si>
  <si>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</si>
  <si>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</si>
  <si>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</si>
  <si>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</si>
  <si>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</si>
  <si>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</si>
  <si>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</si>
  <si>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</si>
  <si>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</si>
  <si>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</si>
  <si>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</si>
  <si>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</si>
  <si>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</si>
  <si>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</si>
  <si>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</si>
  <si>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</si>
  <si>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</si>
  <si>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</si>
  <si>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</si>
  <si>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</si>
  <si>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</si>
  <si>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</si>
  <si>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</si>
  <si>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</si>
  <si>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</si>
  <si>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</si>
  <si>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</si>
  <si>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</si>
  <si>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</si>
  <si>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</si>
  <si>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</si>
  <si>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</si>
  <si>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</si>
  <si>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</si>
  <si>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</si>
  <si>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</si>
  <si>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</si>
  <si>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</si>
  <si>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</si>
  <si>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</si>
  <si>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</si>
  <si>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</si>
  <si>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</si>
  <si>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</si>
  <si>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</si>
  <si>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</si>
  <si>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</si>
  <si>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</si>
  <si>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</si>
  <si>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</si>
  <si>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</si>
  <si>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</si>
  <si>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</si>
  <si>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</si>
  <si>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</si>
  <si>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</si>
  <si>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</si>
  <si>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</si>
  <si>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</si>
  <si>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</si>
  <si>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</si>
  <si>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</si>
  <si>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</si>
  <si>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</si>
  <si>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</si>
  <si>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</si>
  <si>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</si>
  <si>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</si>
  <si>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</si>
  <si>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</si>
  <si>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</si>
  <si>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</si>
  <si>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</si>
  <si>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</si>
  <si>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</si>
  <si>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</si>
  <si>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</si>
  <si>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</si>
  <si>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</si>
  <si>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</si>
  <si>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</si>
  <si>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</si>
  <si>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</si>
  <si>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</si>
  <si>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</si>
  <si>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</si>
  <si>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</si>
  <si>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</si>
  <si>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</si>
  <si>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</si>
  <si>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</si>
  <si>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</si>
  <si>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</si>
  <si>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</si>
  <si>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</si>
  <si>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</si>
  <si>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</si>
  <si>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</si>
  <si>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</si>
  <si>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</si>
  <si>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</si>
  <si>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</si>
  <si>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</si>
  <si>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</si>
  <si>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</si>
  <si>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</si>
  <si>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</si>
  <si>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</si>
  <si>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</si>
  <si>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</si>
  <si>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</si>
  <si>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</si>
  <si>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</si>
  <si>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</si>
  <si>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</si>
  <si>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</si>
  <si>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</si>
  <si>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</si>
  <si>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</si>
  <si>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</si>
  <si>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</si>
  <si>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</si>
  <si>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</si>
  <si>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</si>
  <si>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</si>
  <si>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</si>
  <si>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</si>
  <si>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</si>
  <si>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</si>
  <si>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</si>
  <si>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</si>
  <si>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</si>
  <si>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</si>
  <si>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</si>
  <si>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</si>
  <si>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</si>
  <si>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</si>
  <si>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</si>
  <si>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</si>
  <si>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</si>
  <si>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</si>
  <si>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</si>
  <si>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</si>
  <si>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</si>
  <si>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</si>
  <si>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</si>
  <si>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</si>
  <si>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</si>
  <si>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</si>
  <si>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</si>
  <si>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</si>
  <si>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</si>
  <si>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</si>
  <si>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</si>
  <si>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</si>
  <si>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</si>
  <si>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</si>
  <si>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</si>
  <si>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</si>
  <si>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</si>
  <si>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</si>
  <si>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</si>
  <si>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</si>
  <si>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</si>
  <si>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</si>
  <si>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</si>
  <si>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</si>
  <si>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</si>
  <si>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</si>
  <si>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</si>
  <si>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</si>
  <si>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</si>
  <si>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</si>
  <si>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</si>
  <si>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</si>
  <si>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</si>
  <si>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</si>
  <si>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</si>
  <si>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</si>
  <si>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</si>
  <si>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</si>
  <si>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</si>
  <si>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</si>
  <si>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</si>
  <si>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</si>
  <si>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</si>
  <si>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</si>
  <si>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</si>
  <si>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</si>
  <si>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</si>
  <si>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</si>
  <si>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</si>
  <si>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</si>
  <si>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</si>
  <si>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</si>
  <si>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</si>
  <si>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</si>
  <si>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</si>
  <si>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</si>
  <si>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</si>
  <si>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</si>
  <si>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</si>
  <si>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</si>
  <si>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</si>
  <si>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</si>
  <si>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</si>
  <si>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</si>
  <si>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</si>
  <si>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</si>
  <si>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</si>
  <si>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</si>
  <si>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</si>
  <si>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</si>
  <si>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</si>
  <si>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</si>
  <si>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</si>
  <si>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</si>
  <si>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</si>
  <si>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</si>
  <si>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</si>
  <si>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</si>
  <si>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</si>
  <si>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</si>
  <si>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</si>
  <si>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</si>
  <si>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</si>
  <si>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</si>
  <si>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</si>
  <si>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</si>
  <si>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</si>
  <si>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</si>
  <si>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</si>
  <si>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</si>
  <si>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</si>
  <si>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</si>
  <si>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</si>
  <si>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</si>
  <si>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</si>
  <si>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</si>
  <si>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</si>
  <si>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</si>
  <si>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</si>
  <si>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</si>
  <si>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</si>
  <si>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</si>
  <si>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</si>
  <si>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</si>
  <si>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</si>
  <si>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</si>
  <si>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</si>
  <si>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</si>
  <si>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</si>
  <si>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</si>
  <si>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</si>
  <si>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</si>
  <si>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</si>
  <si>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</si>
  <si>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</si>
  <si>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</si>
  <si>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</si>
  <si>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</si>
  <si>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</si>
  <si>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</si>
  <si>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</si>
  <si>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</si>
  <si>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</si>
  <si>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</si>
  <si>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</si>
  <si>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</si>
  <si>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</si>
  <si>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</si>
  <si>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</si>
  <si>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</si>
  <si>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</si>
  <si>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</si>
  <si>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</si>
  <si>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</si>
  <si>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</si>
  <si>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</si>
  <si>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</si>
  <si>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</si>
  <si>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</si>
  <si>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</si>
  <si>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</si>
  <si>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</si>
  <si>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</si>
  <si>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</si>
  <si>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</si>
  <si>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</si>
  <si>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</si>
  <si>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</si>
  <si>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</si>
  <si>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</si>
  <si>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</si>
  <si>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</si>
  <si>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</si>
  <si>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</si>
  <si>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</si>
  <si>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</si>
  <si>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</si>
  <si>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</si>
  <si>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</si>
  <si>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</si>
  <si>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</si>
  <si>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</si>
  <si>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</si>
  <si>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</si>
  <si>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</si>
  <si>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</si>
  <si>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</si>
  <si>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</si>
  <si>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</si>
  <si>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</si>
  <si>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</si>
  <si>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</si>
  <si>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</si>
  <si>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</si>
  <si>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</si>
  <si>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</si>
  <si>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</si>
  <si>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</si>
  <si>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</si>
  <si>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</si>
  <si>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</si>
  <si>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</si>
  <si>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</si>
  <si>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</si>
  <si>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</si>
  <si>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</si>
  <si>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</si>
  <si>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</si>
  <si>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</si>
  <si>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</si>
  <si>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</si>
  <si>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</si>
  <si>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</si>
  <si>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</si>
  <si>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</si>
  <si>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</si>
  <si>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</si>
  <si>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</si>
  <si>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</si>
  <si>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</si>
  <si>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</si>
  <si>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</si>
  <si>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</si>
  <si>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</si>
  <si>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</si>
  <si>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</si>
  <si>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</si>
  <si>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</si>
  <si>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</si>
  <si>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</si>
  <si>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</si>
  <si>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</si>
  <si>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</si>
  <si>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</si>
  <si>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</si>
  <si>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</si>
  <si>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</si>
  <si>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</si>
  <si>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</si>
  <si>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</si>
  <si>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</si>
  <si>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</si>
  <si>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</si>
  <si>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</si>
  <si>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</si>
  <si>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</si>
  <si>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</si>
  <si>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</si>
  <si>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</si>
  <si>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</si>
  <si>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</si>
  <si>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</si>
  <si>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</si>
  <si>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</si>
  <si>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</si>
  <si>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</si>
  <si>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</si>
  <si>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</si>
  <si>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</si>
  <si>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</si>
  <si>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</si>
  <si>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</si>
  <si>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</si>
  <si>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</si>
  <si>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</si>
  <si>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048 651 200</t>
  </si>
  <si>
    <t>Ernst &amp; Young d.o.o.</t>
  </si>
  <si>
    <t>Berislav Horvat</t>
  </si>
  <si>
    <t>Obveznik: PODRAVKA prehrambena industrija d.d., KOPRIVNICA</t>
  </si>
  <si>
    <t>ir@podravka.hr</t>
  </si>
  <si>
    <t>Smoljanović Dalibor</t>
  </si>
  <si>
    <t>Dalibor.Smoljanovic@podravka.hr</t>
  </si>
  <si>
    <t>stanje na dan 30.06.2024</t>
  </si>
  <si>
    <t>u razdoblju 01.01.2024. do  30.06.2024.</t>
  </si>
  <si>
    <t>u razdoblju 01.01.2024. do 30.06.2024.</t>
  </si>
  <si>
    <t>www.podravka.hr</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</si>
  <si>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01.01.2024. - 30.06.2024.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Podravke d.d. za razdoblje siječanj - lipanj 2024. - nerevidirano),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30.06.2024. godine iznose 460 tisuća eura  (2023.:  289 tisuća eura). 
Obveze za kamate po kreditima Društvo iskazuje u okviru pozicije ostale kratkoročne obveze i na dan 30.06.2024. godine iznose 63 tisuće eura (2023.: 52 tisuće eura).
Kratkoročni dio rezerviranja iskazan je unutar pozicije odgođeno plaćanje troškova i prihod budućeg razdoblja i na dan 30.06.2024. godine iznosi 1.961 tisuću eura (2023.: 3.949 tisuća eura). 
Društvo je u periodu od 01. - 06.2024. godine ostvarilo prihod od dividendi u iznosu od 13.896 tisuća eura (01. - 06.2023.: 11.116 tisuća eura) iskazanih u okviru financijskih prihoda.
Društvo je u periodu od 01. - 06.2024. godine ostvarilo prihode od prodaje proizvoda i usluga od povezanih strana u iznosu od 75.473 tisuće eura (01. - 06.2023.: 67.560 tisuća eura).
Troškovi zaposlenika u razdoblju 01. - 06.2024. iznose 39.347 tisuća eura (01. - 06.2023.: 33.465 tisuća eura) od čega neto plaće iznose 20.270 tisuća eura (01. - 06.2023.: 16.898 tisuća eura),  ostali troškovi zaposlenika (koji se u najvećoj mjeri odnose na neoporezive materijalne primitke) iznose 5.711 tisuća eura (01. - 06.2023.: 5.763 tisuće eura), porezi i doprinosi iz plaća iznose 8.577 tisuća eura (01. - 06.2023.: 6.871 tisuću eura), a doprinosi na plaće iznose 4.789 tisuća eura (01. - 06.2023.: 3.933 tisuće eura).
U okviru TFI-POD obrasca  transakcije s povezanim stranama prikazane su u linijama u kojima u nazivu stoji  "unutar grupe".
Tromjesečni financijski izvještaji su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2024. godine računovodstvene politike nisu se mijenjale.
3. Društvo ima potencijalne obveze po danim garancijama i jamstvima koje nisu priznate u izvještaju o financijskom položaju. Na dan 30.06.2024. godine dane garancije i jamstva iznose 5.344 tisuće eura (2023.: 4.896 tisuća eura). Prema procijeni Uprave Društva na dan 30.06.2024. godine ne postoji značajna vjerojatnost nastanka navedenih obveza za Društvo. Na dan 30.06.2024. godine izvanbilančni zapisi iznose 10.318 tisuća eura (2023.: 9.894 tisuće eura).
4. U razdoblju 01. - 06.2024. godine nje bilo stavki prihoda ili rashoda izuzetne veličine ili pojave.
5. Dugovanja Društva koja dospijevaju nakon više od 5 godina odnose se na obveze po najmu u iznosu od 3.796 tisuća eura (2023.: 2.070 tisuća eura).
Društvo na dan 30.06.2024. godine nema založenih građevinskih objekata, zemljišta i opreme kao garancija za kreditne obveze (2023.: 0 eura).
6. Prosječan broj zaposlenih u Društvu tijekom razdoblja 01. - 06.2024. godine je 3.286 zaposlenika (01. - 06.2023.: 3.249 zaposlenika).
7. Nije bilo kapitalizacije plaća u 2024. godini.
8. Stanje odgođene porezne imovine na 30.06.2024. iznosi 17.699 tisuća eura (2023.: 21.876 tisuća eura). Tijekom 2024. godine odgođena porezna imovina smanjena je za 4.177 tisuća eura (tijekom 2023. godine: povećanje za 11.544 tisuće eura) što se najvećim dijelom odnosi na smanjenje odgođene porezne imovine s osnove porezne olakšice za ulaganja u iznosu od 4.273 tisuće eura.
9. Društvo nema sudjelujućih interesa.
10. Društvo ima upisani temeljni kapital koji se sastoji od 7.120.003 dionice nominalne vrijednosti 30,00 eura. Tijekom 2024. godine nije bilo promjene u upisanom temeljnom kapitalu.
11. Društvo je u prethodnim godinama dodijelilo opcije na kupnju dionica Podravke d.d. rukovodstvu. Cijena iskorištenja odobrene opcije jednaka je prosječnoj ponderiranoj cijeni dionice Podravke d.d. ostvarenoj na Zagrebačkoj burzi u godini u kojoj je opcija dodijeljena. Na dan 30.06.2024. godine broj preostalih dodijeljenih opcija je 73.300 (2023.: 73.300).
Na razini Društva postoje dugoročni planovi dodjele dionica ključnom rukovodstvu Društva za razdoblje od 2022. do 2025. godine. U razdoblju 01. - 06.2024. godine iskorišteno je ukupno 2.869 dionica (2023.: 1.381 dionica).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30.06.2024. godine.
17. Društvo je pozvano u finalizaciju pregovora o kupnji poljoprivrednih kompanija Fortenova grupe kao preferirani partner. Sukladno tome, Društvo i Fortenova grupa potpisale su Ugovor o ekskluzivnosti kojim se potvrđuje da je Društvo preferirani partner, a temeljem kojeg se Društvo obvezalo uplatiti 15 milijuna eura pologa za ovo preuzimanje. Dovršetak procesa prodaje uslijedit će nakon dodatnih pregovora i usuglašavanja kupoprodajnog ugovora te dobivanja svih potrebnih odobrenja regulatornih tijela u Hrvatskoj i regiji.
Društvo je naplatilo granični dug, uključujući pripadajuću kamatu od Fortenova grupe temeljem Nagodbe sklopljene u postupku Izvanredne uprave nad društvom Agrokor d.d. i njegovim ovisnim društvima.
Detaljnije informacije o financijskim izvještajima i poslovanju Društva dostupne su u PDF dokumentu "Rezultati poslovanja Podravke d.d. za razdoblje siječanj - lipanj 2024.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</si>
</sst>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35" fillId="0" borderId="0" xfId="0" applyFont="1"/>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0" xfId="4" applyFont="1" applyFill="1" applyBorder="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5"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A2" sqref="A2:J2"/>
    </sheetView>
  </sheetViews>
  <sheetFormatPr defaultColWidth="9.140625" defaultRowHeight="15" x14ac:dyDescent="0.2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x14ac:dyDescent="0.25">
      <c r="A1" s="132" t="s">
        <v>307</v>
      </c>
      <c r="B1" s="133"/>
      <c r="C1" s="133"/>
      <c r="D1" s="81"/>
      <c r="E1" s="81"/>
      <c r="F1" s="81"/>
      <c r="G1" s="81"/>
      <c r="H1" s="81"/>
      <c r="I1" s="81"/>
      <c r="J1" s="82"/>
    </row>
    <row r="2" spans="1:20" ht="14.45" customHeight="1" x14ac:dyDescent="0.25">
      <c r="A2" s="134" t="s">
        <v>323</v>
      </c>
      <c r="B2" s="135"/>
      <c r="C2" s="135"/>
      <c r="D2" s="135"/>
      <c r="E2" s="135"/>
      <c r="F2" s="135"/>
      <c r="G2" s="135"/>
      <c r="H2" s="135"/>
      <c r="I2" s="135"/>
      <c r="J2" s="136"/>
      <c r="N2" s="84">
        <v>1</v>
      </c>
    </row>
    <row r="3" spans="1:20" x14ac:dyDescent="0.25">
      <c r="A3" s="86"/>
      <c r="B3" s="87"/>
      <c r="C3" s="87"/>
      <c r="D3" s="87"/>
      <c r="E3" s="87"/>
      <c r="F3" s="87"/>
      <c r="G3" s="87"/>
      <c r="H3" s="87"/>
      <c r="I3" s="87"/>
      <c r="J3" s="88"/>
      <c r="N3" s="84">
        <v>2</v>
      </c>
    </row>
    <row r="4" spans="1:20" ht="33.6" customHeight="1" x14ac:dyDescent="0.25">
      <c r="A4" s="137" t="s">
        <v>308</v>
      </c>
      <c r="B4" s="138"/>
      <c r="C4" s="138"/>
      <c r="D4" s="138"/>
      <c r="E4" s="139">
        <v>45292</v>
      </c>
      <c r="F4" s="140"/>
      <c r="G4" s="89" t="s">
        <v>0</v>
      </c>
      <c r="H4" s="139">
        <v>45473</v>
      </c>
      <c r="I4" s="140"/>
      <c r="J4" s="90"/>
      <c r="N4" s="84">
        <v>3</v>
      </c>
    </row>
    <row r="5" spans="1:20" s="91" customFormat="1" ht="10.15" customHeight="1" x14ac:dyDescent="0.25">
      <c r="A5" s="141"/>
      <c r="B5" s="142"/>
      <c r="C5" s="142"/>
      <c r="D5" s="142"/>
      <c r="E5" s="142"/>
      <c r="F5" s="142"/>
      <c r="G5" s="142"/>
      <c r="H5" s="142"/>
      <c r="I5" s="142"/>
      <c r="J5" s="143"/>
      <c r="N5" s="92">
        <v>4</v>
      </c>
    </row>
    <row r="6" spans="1:20" ht="20.45" customHeight="1" x14ac:dyDescent="0.25">
      <c r="A6" s="93"/>
      <c r="B6" s="94" t="s">
        <v>328</v>
      </c>
      <c r="C6" s="95"/>
      <c r="D6" s="95"/>
      <c r="E6" s="45">
        <v>2024</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2</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51" t="s">
        <v>330</v>
      </c>
      <c r="B10" s="152"/>
      <c r="C10" s="152"/>
      <c r="D10" s="152"/>
      <c r="E10" s="152"/>
      <c r="F10" s="152"/>
      <c r="G10" s="152"/>
      <c r="H10" s="152"/>
      <c r="I10" s="152"/>
      <c r="J10" s="100"/>
    </row>
    <row r="11" spans="1:20" ht="24.6" customHeight="1" x14ac:dyDescent="0.25">
      <c r="A11" s="153" t="s">
        <v>309</v>
      </c>
      <c r="B11" s="154"/>
      <c r="C11" s="146" t="s">
        <v>447</v>
      </c>
      <c r="D11" s="147"/>
      <c r="E11" s="101"/>
      <c r="F11" s="155" t="s">
        <v>331</v>
      </c>
      <c r="G11" s="145"/>
      <c r="H11" s="156" t="s">
        <v>448</v>
      </c>
      <c r="I11" s="157"/>
      <c r="J11" s="102"/>
    </row>
    <row r="12" spans="1:20" ht="14.45" customHeight="1" x14ac:dyDescent="0.25">
      <c r="A12" s="103"/>
      <c r="B12" s="80"/>
      <c r="C12" s="80"/>
      <c r="D12" s="80"/>
      <c r="E12" s="149"/>
      <c r="F12" s="149"/>
      <c r="G12" s="149"/>
      <c r="H12" s="149"/>
      <c r="I12" s="104"/>
      <c r="J12" s="102"/>
    </row>
    <row r="13" spans="1:20" ht="21" customHeight="1" x14ac:dyDescent="0.25">
      <c r="A13" s="144" t="s">
        <v>324</v>
      </c>
      <c r="B13" s="145"/>
      <c r="C13" s="146" t="s">
        <v>449</v>
      </c>
      <c r="D13" s="147"/>
      <c r="E13" s="148"/>
      <c r="F13" s="149"/>
      <c r="G13" s="149"/>
      <c r="H13" s="149"/>
      <c r="I13" s="104"/>
      <c r="J13" s="102"/>
    </row>
    <row r="14" spans="1:20" ht="10.9" customHeight="1" x14ac:dyDescent="0.25">
      <c r="A14" s="101"/>
      <c r="B14" s="104"/>
      <c r="C14" s="80"/>
      <c r="D14" s="80"/>
      <c r="E14" s="150"/>
      <c r="F14" s="150"/>
      <c r="G14" s="150"/>
      <c r="H14" s="150"/>
      <c r="I14" s="80"/>
      <c r="J14" s="105"/>
    </row>
    <row r="15" spans="1:20" ht="22.9" customHeight="1" x14ac:dyDescent="0.25">
      <c r="A15" s="144" t="s">
        <v>310</v>
      </c>
      <c r="B15" s="145"/>
      <c r="C15" s="146" t="s">
        <v>450</v>
      </c>
      <c r="D15" s="147"/>
      <c r="E15" s="164"/>
      <c r="F15" s="165"/>
      <c r="G15" s="106" t="s">
        <v>332</v>
      </c>
      <c r="H15" s="156" t="s">
        <v>451</v>
      </c>
      <c r="I15" s="157"/>
      <c r="J15" s="107"/>
    </row>
    <row r="16" spans="1:20" ht="10.9" customHeight="1" x14ac:dyDescent="0.25">
      <c r="A16" s="101"/>
      <c r="B16" s="104"/>
      <c r="C16" s="80"/>
      <c r="D16" s="80"/>
      <c r="E16" s="150"/>
      <c r="F16" s="150"/>
      <c r="G16" s="150"/>
      <c r="H16" s="150"/>
      <c r="I16" s="80"/>
      <c r="J16" s="105"/>
    </row>
    <row r="17" spans="1:10" ht="22.9" customHeight="1" x14ac:dyDescent="0.25">
      <c r="A17" s="108"/>
      <c r="B17" s="106" t="s">
        <v>333</v>
      </c>
      <c r="C17" s="146" t="s">
        <v>452</v>
      </c>
      <c r="D17" s="147"/>
      <c r="E17" s="109"/>
      <c r="F17" s="109"/>
      <c r="G17" s="109"/>
      <c r="H17" s="109"/>
      <c r="I17" s="109"/>
      <c r="J17" s="107"/>
    </row>
    <row r="18" spans="1:10" x14ac:dyDescent="0.25">
      <c r="A18" s="158"/>
      <c r="B18" s="159"/>
      <c r="C18" s="150"/>
      <c r="D18" s="150"/>
      <c r="E18" s="150"/>
      <c r="F18" s="150"/>
      <c r="G18" s="150"/>
      <c r="H18" s="150"/>
      <c r="I18" s="80"/>
      <c r="J18" s="105"/>
    </row>
    <row r="19" spans="1:10" x14ac:dyDescent="0.25">
      <c r="A19" s="153" t="s">
        <v>311</v>
      </c>
      <c r="B19" s="160"/>
      <c r="C19" s="161" t="s">
        <v>453</v>
      </c>
      <c r="D19" s="162"/>
      <c r="E19" s="162"/>
      <c r="F19" s="162"/>
      <c r="G19" s="162"/>
      <c r="H19" s="162"/>
      <c r="I19" s="162"/>
      <c r="J19" s="163"/>
    </row>
    <row r="20" spans="1:10" x14ac:dyDescent="0.25">
      <c r="A20" s="103"/>
      <c r="B20" s="80"/>
      <c r="C20" s="110"/>
      <c r="D20" s="80"/>
      <c r="E20" s="150"/>
      <c r="F20" s="150"/>
      <c r="G20" s="150"/>
      <c r="H20" s="150"/>
      <c r="I20" s="80"/>
      <c r="J20" s="105"/>
    </row>
    <row r="21" spans="1:10" x14ac:dyDescent="0.25">
      <c r="A21" s="153" t="s">
        <v>312</v>
      </c>
      <c r="B21" s="160"/>
      <c r="C21" s="156">
        <v>48000</v>
      </c>
      <c r="D21" s="157"/>
      <c r="E21" s="150"/>
      <c r="F21" s="150"/>
      <c r="G21" s="161" t="s">
        <v>454</v>
      </c>
      <c r="H21" s="162"/>
      <c r="I21" s="162"/>
      <c r="J21" s="163"/>
    </row>
    <row r="22" spans="1:10" x14ac:dyDescent="0.25">
      <c r="A22" s="103"/>
      <c r="B22" s="80"/>
      <c r="C22" s="80"/>
      <c r="D22" s="80"/>
      <c r="E22" s="150"/>
      <c r="F22" s="150"/>
      <c r="G22" s="150"/>
      <c r="H22" s="150"/>
      <c r="I22" s="80"/>
      <c r="J22" s="105"/>
    </row>
    <row r="23" spans="1:10" x14ac:dyDescent="0.25">
      <c r="A23" s="153" t="s">
        <v>313</v>
      </c>
      <c r="B23" s="160"/>
      <c r="C23" s="161" t="s">
        <v>455</v>
      </c>
      <c r="D23" s="162"/>
      <c r="E23" s="162"/>
      <c r="F23" s="162"/>
      <c r="G23" s="162"/>
      <c r="H23" s="162"/>
      <c r="I23" s="162"/>
      <c r="J23" s="163"/>
    </row>
    <row r="24" spans="1:10" x14ac:dyDescent="0.25">
      <c r="A24" s="103"/>
      <c r="B24" s="80"/>
      <c r="C24" s="80"/>
      <c r="D24" s="80"/>
      <c r="E24" s="150"/>
      <c r="F24" s="150"/>
      <c r="G24" s="150"/>
      <c r="H24" s="150"/>
      <c r="I24" s="80"/>
      <c r="J24" s="105"/>
    </row>
    <row r="25" spans="1:10" x14ac:dyDescent="0.25">
      <c r="A25" s="153" t="s">
        <v>314</v>
      </c>
      <c r="B25" s="160"/>
      <c r="C25" s="167" t="s">
        <v>460</v>
      </c>
      <c r="D25" s="168"/>
      <c r="E25" s="168"/>
      <c r="F25" s="168"/>
      <c r="G25" s="168"/>
      <c r="H25" s="168"/>
      <c r="I25" s="168"/>
      <c r="J25" s="169"/>
    </row>
    <row r="26" spans="1:10" x14ac:dyDescent="0.25">
      <c r="A26" s="103"/>
      <c r="B26" s="80"/>
      <c r="C26" s="110"/>
      <c r="D26" s="80"/>
      <c r="E26" s="150"/>
      <c r="F26" s="150"/>
      <c r="G26" s="150"/>
      <c r="H26" s="150"/>
      <c r="I26" s="80"/>
      <c r="J26" s="105"/>
    </row>
    <row r="27" spans="1:10" x14ac:dyDescent="0.25">
      <c r="A27" s="153" t="s">
        <v>315</v>
      </c>
      <c r="B27" s="160"/>
      <c r="C27" s="167" t="s">
        <v>466</v>
      </c>
      <c r="D27" s="168"/>
      <c r="E27" s="168"/>
      <c r="F27" s="168"/>
      <c r="G27" s="168"/>
      <c r="H27" s="168"/>
      <c r="I27" s="168"/>
      <c r="J27" s="169"/>
    </row>
    <row r="28" spans="1:10" ht="13.9" customHeight="1" x14ac:dyDescent="0.25">
      <c r="A28" s="103"/>
      <c r="B28" s="80"/>
      <c r="C28" s="110"/>
      <c r="D28" s="80"/>
      <c r="E28" s="150"/>
      <c r="F28" s="150"/>
      <c r="G28" s="150"/>
      <c r="H28" s="150"/>
      <c r="I28" s="80"/>
      <c r="J28" s="105"/>
    </row>
    <row r="29" spans="1:10" ht="22.9" customHeight="1" x14ac:dyDescent="0.25">
      <c r="A29" s="144" t="s">
        <v>325</v>
      </c>
      <c r="B29" s="160"/>
      <c r="C29" s="47">
        <v>3367</v>
      </c>
      <c r="D29" s="111"/>
      <c r="E29" s="166"/>
      <c r="F29" s="166"/>
      <c r="G29" s="166"/>
      <c r="H29" s="166"/>
      <c r="I29" s="112"/>
      <c r="J29" s="113"/>
    </row>
    <row r="30" spans="1:10" x14ac:dyDescent="0.25">
      <c r="A30" s="103"/>
      <c r="B30" s="80"/>
      <c r="C30" s="80"/>
      <c r="D30" s="80"/>
      <c r="E30" s="150"/>
      <c r="F30" s="150"/>
      <c r="G30" s="150"/>
      <c r="H30" s="150"/>
      <c r="I30" s="112"/>
      <c r="J30" s="113"/>
    </row>
    <row r="31" spans="1:10" x14ac:dyDescent="0.25">
      <c r="A31" s="153" t="s">
        <v>316</v>
      </c>
      <c r="B31" s="160"/>
      <c r="C31" s="48" t="s">
        <v>335</v>
      </c>
      <c r="D31" s="170" t="s">
        <v>334</v>
      </c>
      <c r="E31" s="171"/>
      <c r="F31" s="171"/>
      <c r="G31" s="171"/>
      <c r="H31" s="114"/>
      <c r="I31" s="115" t="s">
        <v>335</v>
      </c>
      <c r="J31" s="116" t="s">
        <v>336</v>
      </c>
    </row>
    <row r="32" spans="1:10" x14ac:dyDescent="0.25">
      <c r="A32" s="153"/>
      <c r="B32" s="160"/>
      <c r="C32" s="117"/>
      <c r="D32" s="89"/>
      <c r="E32" s="165"/>
      <c r="F32" s="165"/>
      <c r="G32" s="165"/>
      <c r="H32" s="165"/>
      <c r="I32" s="112"/>
      <c r="J32" s="113"/>
    </row>
    <row r="33" spans="1:10" x14ac:dyDescent="0.25">
      <c r="A33" s="153" t="s">
        <v>326</v>
      </c>
      <c r="B33" s="160"/>
      <c r="C33" s="47" t="s">
        <v>338</v>
      </c>
      <c r="D33" s="170" t="s">
        <v>337</v>
      </c>
      <c r="E33" s="171"/>
      <c r="F33" s="171"/>
      <c r="G33" s="171"/>
      <c r="H33" s="109"/>
      <c r="I33" s="115" t="s">
        <v>338</v>
      </c>
      <c r="J33" s="116" t="s">
        <v>339</v>
      </c>
    </row>
    <row r="34" spans="1:10" x14ac:dyDescent="0.25">
      <c r="A34" s="103"/>
      <c r="B34" s="80"/>
      <c r="C34" s="80"/>
      <c r="D34" s="80"/>
      <c r="E34" s="150"/>
      <c r="F34" s="150"/>
      <c r="G34" s="150"/>
      <c r="H34" s="150"/>
      <c r="I34" s="80"/>
      <c r="J34" s="105"/>
    </row>
    <row r="35" spans="1:10" x14ac:dyDescent="0.25">
      <c r="A35" s="170" t="s">
        <v>327</v>
      </c>
      <c r="B35" s="171"/>
      <c r="C35" s="171"/>
      <c r="D35" s="171"/>
      <c r="E35" s="171" t="s">
        <v>317</v>
      </c>
      <c r="F35" s="171"/>
      <c r="G35" s="171"/>
      <c r="H35" s="171"/>
      <c r="I35" s="171"/>
      <c r="J35" s="118" t="s">
        <v>318</v>
      </c>
    </row>
    <row r="36" spans="1:10" x14ac:dyDescent="0.25">
      <c r="A36" s="103"/>
      <c r="B36" s="80"/>
      <c r="C36" s="80"/>
      <c r="D36" s="80"/>
      <c r="E36" s="150"/>
      <c r="F36" s="150"/>
      <c r="G36" s="150"/>
      <c r="H36" s="150"/>
      <c r="I36" s="80"/>
      <c r="J36" s="113"/>
    </row>
    <row r="37" spans="1:10" x14ac:dyDescent="0.25">
      <c r="A37" s="172"/>
      <c r="B37" s="173"/>
      <c r="C37" s="173"/>
      <c r="D37" s="173"/>
      <c r="E37" s="172"/>
      <c r="F37" s="173"/>
      <c r="G37" s="173"/>
      <c r="H37" s="173"/>
      <c r="I37" s="174"/>
      <c r="J37" s="79"/>
    </row>
    <row r="38" spans="1:10" x14ac:dyDescent="0.25">
      <c r="A38" s="103"/>
      <c r="B38" s="80"/>
      <c r="C38" s="110"/>
      <c r="D38" s="175"/>
      <c r="E38" s="175"/>
      <c r="F38" s="175"/>
      <c r="G38" s="175"/>
      <c r="H38" s="175"/>
      <c r="I38" s="175"/>
      <c r="J38" s="105"/>
    </row>
    <row r="39" spans="1:10" x14ac:dyDescent="0.25">
      <c r="A39" s="172"/>
      <c r="B39" s="173"/>
      <c r="C39" s="173"/>
      <c r="D39" s="174"/>
      <c r="E39" s="172"/>
      <c r="F39" s="173"/>
      <c r="G39" s="173"/>
      <c r="H39" s="173"/>
      <c r="I39" s="174"/>
      <c r="J39" s="47"/>
    </row>
    <row r="40" spans="1:10" x14ac:dyDescent="0.25">
      <c r="A40" s="103"/>
      <c r="B40" s="80"/>
      <c r="C40" s="110"/>
      <c r="D40" s="119"/>
      <c r="E40" s="175"/>
      <c r="F40" s="175"/>
      <c r="G40" s="175"/>
      <c r="H40" s="175"/>
      <c r="I40" s="104"/>
      <c r="J40" s="105"/>
    </row>
    <row r="41" spans="1:10" x14ac:dyDescent="0.25">
      <c r="A41" s="172"/>
      <c r="B41" s="173"/>
      <c r="C41" s="173"/>
      <c r="D41" s="174"/>
      <c r="E41" s="172"/>
      <c r="F41" s="173"/>
      <c r="G41" s="173"/>
      <c r="H41" s="173"/>
      <c r="I41" s="174"/>
      <c r="J41" s="47"/>
    </row>
    <row r="42" spans="1:10" x14ac:dyDescent="0.25">
      <c r="A42" s="103"/>
      <c r="B42" s="80"/>
      <c r="C42" s="110"/>
      <c r="D42" s="119"/>
      <c r="E42" s="175"/>
      <c r="F42" s="175"/>
      <c r="G42" s="175"/>
      <c r="H42" s="175"/>
      <c r="I42" s="104"/>
      <c r="J42" s="105"/>
    </row>
    <row r="43" spans="1:10" x14ac:dyDescent="0.25">
      <c r="A43" s="172"/>
      <c r="B43" s="173"/>
      <c r="C43" s="173"/>
      <c r="D43" s="174"/>
      <c r="E43" s="172"/>
      <c r="F43" s="173"/>
      <c r="G43" s="173"/>
      <c r="H43" s="173"/>
      <c r="I43" s="174"/>
      <c r="J43" s="47"/>
    </row>
    <row r="44" spans="1:10" x14ac:dyDescent="0.25">
      <c r="A44" s="120"/>
      <c r="B44" s="110"/>
      <c r="C44" s="176"/>
      <c r="D44" s="176"/>
      <c r="E44" s="150"/>
      <c r="F44" s="150"/>
      <c r="G44" s="176"/>
      <c r="H44" s="176"/>
      <c r="I44" s="176"/>
      <c r="J44" s="105"/>
    </row>
    <row r="45" spans="1:10" x14ac:dyDescent="0.25">
      <c r="A45" s="172"/>
      <c r="B45" s="173"/>
      <c r="C45" s="173"/>
      <c r="D45" s="174"/>
      <c r="E45" s="172"/>
      <c r="F45" s="173"/>
      <c r="G45" s="173"/>
      <c r="H45" s="173"/>
      <c r="I45" s="174"/>
      <c r="J45" s="47"/>
    </row>
    <row r="46" spans="1:10" x14ac:dyDescent="0.25">
      <c r="A46" s="120"/>
      <c r="B46" s="110"/>
      <c r="C46" s="110"/>
      <c r="D46" s="80"/>
      <c r="E46" s="150"/>
      <c r="F46" s="150"/>
      <c r="G46" s="176"/>
      <c r="H46" s="176"/>
      <c r="I46" s="80"/>
      <c r="J46" s="105"/>
    </row>
    <row r="47" spans="1:10" x14ac:dyDescent="0.25">
      <c r="A47" s="172"/>
      <c r="B47" s="173"/>
      <c r="C47" s="173"/>
      <c r="D47" s="174"/>
      <c r="E47" s="172"/>
      <c r="F47" s="173"/>
      <c r="G47" s="173"/>
      <c r="H47" s="173"/>
      <c r="I47" s="174"/>
      <c r="J47" s="47"/>
    </row>
    <row r="48" spans="1:10" x14ac:dyDescent="0.25">
      <c r="A48" s="120"/>
      <c r="B48" s="110"/>
      <c r="C48" s="110"/>
      <c r="D48" s="80"/>
      <c r="E48" s="150"/>
      <c r="F48" s="150"/>
      <c r="G48" s="176"/>
      <c r="H48" s="176"/>
      <c r="I48" s="80"/>
      <c r="J48" s="121" t="s">
        <v>340</v>
      </c>
    </row>
    <row r="49" spans="1:10" x14ac:dyDescent="0.25">
      <c r="A49" s="120"/>
      <c r="B49" s="110"/>
      <c r="C49" s="110"/>
      <c r="D49" s="80"/>
      <c r="E49" s="150"/>
      <c r="F49" s="150"/>
      <c r="G49" s="176"/>
      <c r="H49" s="176"/>
      <c r="I49" s="80"/>
      <c r="J49" s="121" t="s">
        <v>341</v>
      </c>
    </row>
    <row r="50" spans="1:10" ht="14.45" customHeight="1" x14ac:dyDescent="0.25">
      <c r="A50" s="144" t="s">
        <v>319</v>
      </c>
      <c r="B50" s="155"/>
      <c r="C50" s="156" t="s">
        <v>341</v>
      </c>
      <c r="D50" s="157"/>
      <c r="E50" s="181" t="s">
        <v>342</v>
      </c>
      <c r="F50" s="182"/>
      <c r="G50" s="161"/>
      <c r="H50" s="162"/>
      <c r="I50" s="162"/>
      <c r="J50" s="163"/>
    </row>
    <row r="51" spans="1:10" x14ac:dyDescent="0.25">
      <c r="A51" s="120"/>
      <c r="B51" s="110"/>
      <c r="C51" s="176"/>
      <c r="D51" s="176"/>
      <c r="E51" s="150"/>
      <c r="F51" s="150"/>
      <c r="G51" s="183" t="s">
        <v>343</v>
      </c>
      <c r="H51" s="183"/>
      <c r="I51" s="183"/>
      <c r="J51" s="96"/>
    </row>
    <row r="52" spans="1:10" ht="13.9" customHeight="1" x14ac:dyDescent="0.25">
      <c r="A52" s="144" t="s">
        <v>320</v>
      </c>
      <c r="B52" s="155"/>
      <c r="C52" s="161" t="s">
        <v>461</v>
      </c>
      <c r="D52" s="162"/>
      <c r="E52" s="162"/>
      <c r="F52" s="162"/>
      <c r="G52" s="162"/>
      <c r="H52" s="162"/>
      <c r="I52" s="162"/>
      <c r="J52" s="163"/>
    </row>
    <row r="53" spans="1:10" x14ac:dyDescent="0.25">
      <c r="A53" s="103"/>
      <c r="B53" s="80"/>
      <c r="C53" s="166" t="s">
        <v>321</v>
      </c>
      <c r="D53" s="166"/>
      <c r="E53" s="166"/>
      <c r="F53" s="166"/>
      <c r="G53" s="166"/>
      <c r="H53" s="166"/>
      <c r="I53" s="166"/>
      <c r="J53" s="105"/>
    </row>
    <row r="54" spans="1:10" x14ac:dyDescent="0.25">
      <c r="A54" s="144" t="s">
        <v>322</v>
      </c>
      <c r="B54" s="155"/>
      <c r="C54" s="177" t="s">
        <v>456</v>
      </c>
      <c r="D54" s="178"/>
      <c r="E54" s="179"/>
      <c r="F54" s="150"/>
      <c r="G54" s="150"/>
      <c r="H54" s="171"/>
      <c r="I54" s="171"/>
      <c r="J54" s="180"/>
    </row>
    <row r="55" spans="1:10" x14ac:dyDescent="0.25">
      <c r="A55" s="103"/>
      <c r="B55" s="80"/>
      <c r="C55" s="110"/>
      <c r="D55" s="80"/>
      <c r="E55" s="150"/>
      <c r="F55" s="150"/>
      <c r="G55" s="150"/>
      <c r="H55" s="150"/>
      <c r="I55" s="80"/>
      <c r="J55" s="105"/>
    </row>
    <row r="56" spans="1:10" ht="14.45" customHeight="1" x14ac:dyDescent="0.25">
      <c r="A56" s="144" t="s">
        <v>314</v>
      </c>
      <c r="B56" s="155"/>
      <c r="C56" s="184" t="s">
        <v>462</v>
      </c>
      <c r="D56" s="185"/>
      <c r="E56" s="185"/>
      <c r="F56" s="185"/>
      <c r="G56" s="185"/>
      <c r="H56" s="185"/>
      <c r="I56" s="185"/>
      <c r="J56" s="186"/>
    </row>
    <row r="57" spans="1:10" x14ac:dyDescent="0.25">
      <c r="A57" s="103"/>
      <c r="B57" s="80"/>
      <c r="C57" s="80"/>
      <c r="D57" s="80"/>
      <c r="E57" s="150"/>
      <c r="F57" s="150"/>
      <c r="G57" s="150"/>
      <c r="H57" s="150"/>
      <c r="I57" s="80"/>
      <c r="J57" s="105"/>
    </row>
    <row r="58" spans="1:10" x14ac:dyDescent="0.25">
      <c r="A58" s="144" t="s">
        <v>344</v>
      </c>
      <c r="B58" s="155"/>
      <c r="C58" s="184" t="s">
        <v>457</v>
      </c>
      <c r="D58" s="185"/>
      <c r="E58" s="185"/>
      <c r="F58" s="185"/>
      <c r="G58" s="185"/>
      <c r="H58" s="185"/>
      <c r="I58" s="185"/>
      <c r="J58" s="186"/>
    </row>
    <row r="59" spans="1:10" ht="14.45" customHeight="1" x14ac:dyDescent="0.25">
      <c r="A59" s="103"/>
      <c r="B59" s="80"/>
      <c r="C59" s="187" t="s">
        <v>345</v>
      </c>
      <c r="D59" s="187"/>
      <c r="E59" s="187"/>
      <c r="F59" s="187"/>
      <c r="G59" s="80"/>
      <c r="H59" s="80"/>
      <c r="I59" s="80"/>
      <c r="J59" s="105"/>
    </row>
    <row r="60" spans="1:10" x14ac:dyDescent="0.25">
      <c r="A60" s="144" t="s">
        <v>346</v>
      </c>
      <c r="B60" s="155"/>
      <c r="C60" s="184" t="s">
        <v>458</v>
      </c>
      <c r="D60" s="185"/>
      <c r="E60" s="185"/>
      <c r="F60" s="185"/>
      <c r="G60" s="185"/>
      <c r="H60" s="185"/>
      <c r="I60" s="185"/>
      <c r="J60" s="186"/>
    </row>
    <row r="61" spans="1:10" ht="14.45" customHeight="1" x14ac:dyDescent="0.25">
      <c r="A61" s="122"/>
      <c r="B61" s="123"/>
      <c r="C61" s="188" t="s">
        <v>347</v>
      </c>
      <c r="D61" s="188"/>
      <c r="E61" s="188"/>
      <c r="F61" s="188"/>
      <c r="G61" s="18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2" t="s">
        <v>1</v>
      </c>
      <c r="B1" s="193"/>
      <c r="C1" s="193"/>
      <c r="D1" s="193"/>
      <c r="E1" s="193"/>
      <c r="F1" s="193"/>
      <c r="G1" s="193"/>
      <c r="H1" s="193"/>
      <c r="I1" s="193"/>
    </row>
    <row r="2" spans="1:9" x14ac:dyDescent="0.2">
      <c r="A2" s="194" t="s">
        <v>463</v>
      </c>
      <c r="B2" s="195"/>
      <c r="C2" s="195"/>
      <c r="D2" s="195"/>
      <c r="E2" s="195"/>
      <c r="F2" s="195"/>
      <c r="G2" s="195"/>
      <c r="H2" s="195"/>
      <c r="I2" s="195"/>
    </row>
    <row r="3" spans="1:9" x14ac:dyDescent="0.2">
      <c r="A3" s="196" t="s">
        <v>446</v>
      </c>
      <c r="B3" s="197"/>
      <c r="C3" s="197"/>
      <c r="D3" s="197"/>
      <c r="E3" s="197"/>
      <c r="F3" s="197"/>
      <c r="G3" s="197"/>
      <c r="H3" s="197"/>
      <c r="I3" s="197"/>
    </row>
    <row r="4" spans="1:9" x14ac:dyDescent="0.2">
      <c r="A4" s="198" t="s">
        <v>459</v>
      </c>
      <c r="B4" s="199"/>
      <c r="C4" s="199"/>
      <c r="D4" s="199"/>
      <c r="E4" s="199"/>
      <c r="F4" s="199"/>
      <c r="G4" s="199"/>
      <c r="H4" s="199"/>
      <c r="I4" s="200"/>
    </row>
    <row r="5" spans="1:9" ht="45" x14ac:dyDescent="0.2">
      <c r="A5" s="203" t="s">
        <v>2</v>
      </c>
      <c r="B5" s="204"/>
      <c r="C5" s="204"/>
      <c r="D5" s="204"/>
      <c r="E5" s="204"/>
      <c r="F5" s="204"/>
      <c r="G5" s="130" t="s">
        <v>101</v>
      </c>
      <c r="H5" s="10" t="s">
        <v>296</v>
      </c>
      <c r="I5" s="10" t="s">
        <v>297</v>
      </c>
    </row>
    <row r="6" spans="1:9" x14ac:dyDescent="0.2">
      <c r="A6" s="201">
        <v>1</v>
      </c>
      <c r="B6" s="202"/>
      <c r="C6" s="202"/>
      <c r="D6" s="202"/>
      <c r="E6" s="202"/>
      <c r="F6" s="202"/>
      <c r="G6" s="129">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9">
        <v>0</v>
      </c>
      <c r="I8" s="19">
        <v>0</v>
      </c>
    </row>
    <row r="9" spans="1:9" ht="12.75" customHeight="1" x14ac:dyDescent="0.2">
      <c r="A9" s="191" t="s">
        <v>302</v>
      </c>
      <c r="B9" s="191"/>
      <c r="C9" s="191"/>
      <c r="D9" s="191"/>
      <c r="E9" s="191"/>
      <c r="F9" s="191"/>
      <c r="G9" s="12">
        <v>2</v>
      </c>
      <c r="H9" s="126">
        <f>H10+H17+H27+H38+H43</f>
        <v>362596517</v>
      </c>
      <c r="I9" s="126">
        <f>I10+I17+I27+I38+I43</f>
        <v>381692803</v>
      </c>
    </row>
    <row r="10" spans="1:9" ht="12.75" customHeight="1" x14ac:dyDescent="0.2">
      <c r="A10" s="190" t="s">
        <v>5</v>
      </c>
      <c r="B10" s="190"/>
      <c r="C10" s="190"/>
      <c r="D10" s="190"/>
      <c r="E10" s="190"/>
      <c r="F10" s="190"/>
      <c r="G10" s="12">
        <v>3</v>
      </c>
      <c r="H10" s="126">
        <f>H11+H12+H13+H14+H15+H16</f>
        <v>13109398</v>
      </c>
      <c r="I10" s="126">
        <f>I11+I12+I13+I14+I15+I16</f>
        <v>14257615</v>
      </c>
    </row>
    <row r="11" spans="1:9" ht="12.75" customHeight="1" x14ac:dyDescent="0.2">
      <c r="A11" s="189" t="s">
        <v>6</v>
      </c>
      <c r="B11" s="189"/>
      <c r="C11" s="189"/>
      <c r="D11" s="189"/>
      <c r="E11" s="189"/>
      <c r="F11" s="189"/>
      <c r="G11" s="11">
        <v>4</v>
      </c>
      <c r="H11" s="19">
        <v>0</v>
      </c>
      <c r="I11" s="19">
        <v>0</v>
      </c>
    </row>
    <row r="12" spans="1:9" ht="22.9" customHeight="1" x14ac:dyDescent="0.2">
      <c r="A12" s="189" t="s">
        <v>7</v>
      </c>
      <c r="B12" s="189"/>
      <c r="C12" s="189"/>
      <c r="D12" s="189"/>
      <c r="E12" s="189"/>
      <c r="F12" s="189"/>
      <c r="G12" s="11">
        <v>5</v>
      </c>
      <c r="H12" s="19">
        <v>10746704</v>
      </c>
      <c r="I12" s="19">
        <v>10816909</v>
      </c>
    </row>
    <row r="13" spans="1:9" ht="12.75" customHeight="1" x14ac:dyDescent="0.2">
      <c r="A13" s="189" t="s">
        <v>8</v>
      </c>
      <c r="B13" s="189"/>
      <c r="C13" s="189"/>
      <c r="D13" s="189"/>
      <c r="E13" s="189"/>
      <c r="F13" s="189"/>
      <c r="G13" s="11">
        <v>6</v>
      </c>
      <c r="H13" s="19">
        <v>0</v>
      </c>
      <c r="I13" s="19">
        <v>0</v>
      </c>
    </row>
    <row r="14" spans="1:9" ht="12.75" customHeight="1" x14ac:dyDescent="0.2">
      <c r="A14" s="189" t="s">
        <v>9</v>
      </c>
      <c r="B14" s="189"/>
      <c r="C14" s="189"/>
      <c r="D14" s="189"/>
      <c r="E14" s="189"/>
      <c r="F14" s="189"/>
      <c r="G14" s="11">
        <v>7</v>
      </c>
      <c r="H14" s="19">
        <v>0</v>
      </c>
      <c r="I14" s="19">
        <v>0</v>
      </c>
    </row>
    <row r="15" spans="1:9" ht="12.75" customHeight="1" x14ac:dyDescent="0.2">
      <c r="A15" s="189" t="s">
        <v>10</v>
      </c>
      <c r="B15" s="189"/>
      <c r="C15" s="189"/>
      <c r="D15" s="189"/>
      <c r="E15" s="189"/>
      <c r="F15" s="189"/>
      <c r="G15" s="11">
        <v>8</v>
      </c>
      <c r="H15" s="19">
        <v>2362694</v>
      </c>
      <c r="I15" s="19">
        <v>3440706</v>
      </c>
    </row>
    <row r="16" spans="1:9" ht="12.75" customHeight="1" x14ac:dyDescent="0.2">
      <c r="A16" s="189" t="s">
        <v>11</v>
      </c>
      <c r="B16" s="189"/>
      <c r="C16" s="189"/>
      <c r="D16" s="189"/>
      <c r="E16" s="189"/>
      <c r="F16" s="189"/>
      <c r="G16" s="11">
        <v>9</v>
      </c>
      <c r="H16" s="19">
        <v>0</v>
      </c>
      <c r="I16" s="19">
        <v>0</v>
      </c>
    </row>
    <row r="17" spans="1:9" ht="12.75" customHeight="1" x14ac:dyDescent="0.2">
      <c r="A17" s="190" t="s">
        <v>12</v>
      </c>
      <c r="B17" s="190"/>
      <c r="C17" s="190"/>
      <c r="D17" s="190"/>
      <c r="E17" s="190"/>
      <c r="F17" s="190"/>
      <c r="G17" s="12">
        <v>10</v>
      </c>
      <c r="H17" s="126">
        <f>H18+H19+H20+H21+H22+H23+H24+H25+H26</f>
        <v>192880121</v>
      </c>
      <c r="I17" s="126">
        <f>I18+I19+I20+I21+I22+I23+I24+I25+I26</f>
        <v>214916708</v>
      </c>
    </row>
    <row r="18" spans="1:9" ht="12.75" customHeight="1" x14ac:dyDescent="0.2">
      <c r="A18" s="189" t="s">
        <v>13</v>
      </c>
      <c r="B18" s="189"/>
      <c r="C18" s="189"/>
      <c r="D18" s="189"/>
      <c r="E18" s="189"/>
      <c r="F18" s="189"/>
      <c r="G18" s="11">
        <v>11</v>
      </c>
      <c r="H18" s="19">
        <v>5005272</v>
      </c>
      <c r="I18" s="19">
        <v>5116462</v>
      </c>
    </row>
    <row r="19" spans="1:9" ht="12.75" customHeight="1" x14ac:dyDescent="0.2">
      <c r="A19" s="189" t="s">
        <v>14</v>
      </c>
      <c r="B19" s="189"/>
      <c r="C19" s="189"/>
      <c r="D19" s="189"/>
      <c r="E19" s="189"/>
      <c r="F19" s="189"/>
      <c r="G19" s="11">
        <v>12</v>
      </c>
      <c r="H19" s="19">
        <v>66037063</v>
      </c>
      <c r="I19" s="19">
        <v>66653931</v>
      </c>
    </row>
    <row r="20" spans="1:9" ht="12.75" customHeight="1" x14ac:dyDescent="0.2">
      <c r="A20" s="189" t="s">
        <v>15</v>
      </c>
      <c r="B20" s="189"/>
      <c r="C20" s="189"/>
      <c r="D20" s="189"/>
      <c r="E20" s="189"/>
      <c r="F20" s="189"/>
      <c r="G20" s="11">
        <v>13</v>
      </c>
      <c r="H20" s="19">
        <v>46873185</v>
      </c>
      <c r="I20" s="19">
        <v>45909249</v>
      </c>
    </row>
    <row r="21" spans="1:9" ht="12.75" customHeight="1" x14ac:dyDescent="0.2">
      <c r="A21" s="189" t="s">
        <v>16</v>
      </c>
      <c r="B21" s="189"/>
      <c r="C21" s="189"/>
      <c r="D21" s="189"/>
      <c r="E21" s="189"/>
      <c r="F21" s="189"/>
      <c r="G21" s="11">
        <v>14</v>
      </c>
      <c r="H21" s="19">
        <v>9675611</v>
      </c>
      <c r="I21" s="19">
        <v>9691669</v>
      </c>
    </row>
    <row r="22" spans="1:9" ht="12.75" customHeight="1" x14ac:dyDescent="0.2">
      <c r="A22" s="189" t="s">
        <v>17</v>
      </c>
      <c r="B22" s="189"/>
      <c r="C22" s="189"/>
      <c r="D22" s="189"/>
      <c r="E22" s="189"/>
      <c r="F22" s="189"/>
      <c r="G22" s="11">
        <v>15</v>
      </c>
      <c r="H22" s="19">
        <v>0</v>
      </c>
      <c r="I22" s="19">
        <v>0</v>
      </c>
    </row>
    <row r="23" spans="1:9" ht="12.75" customHeight="1" x14ac:dyDescent="0.2">
      <c r="A23" s="189" t="s">
        <v>18</v>
      </c>
      <c r="B23" s="189"/>
      <c r="C23" s="189"/>
      <c r="D23" s="189"/>
      <c r="E23" s="189"/>
      <c r="F23" s="189"/>
      <c r="G23" s="11">
        <v>16</v>
      </c>
      <c r="H23" s="19">
        <v>3680501</v>
      </c>
      <c r="I23" s="19">
        <v>2446998</v>
      </c>
    </row>
    <row r="24" spans="1:9" ht="12.75" customHeight="1" x14ac:dyDescent="0.2">
      <c r="A24" s="189" t="s">
        <v>19</v>
      </c>
      <c r="B24" s="189"/>
      <c r="C24" s="189"/>
      <c r="D24" s="189"/>
      <c r="E24" s="189"/>
      <c r="F24" s="189"/>
      <c r="G24" s="11">
        <v>17</v>
      </c>
      <c r="H24" s="19">
        <v>47789676</v>
      </c>
      <c r="I24" s="19">
        <v>71300622</v>
      </c>
    </row>
    <row r="25" spans="1:9" ht="12.75" customHeight="1" x14ac:dyDescent="0.2">
      <c r="A25" s="189" t="s">
        <v>20</v>
      </c>
      <c r="B25" s="189"/>
      <c r="C25" s="189"/>
      <c r="D25" s="189"/>
      <c r="E25" s="189"/>
      <c r="F25" s="189"/>
      <c r="G25" s="11">
        <v>18</v>
      </c>
      <c r="H25" s="19">
        <v>0</v>
      </c>
      <c r="I25" s="19">
        <v>0</v>
      </c>
    </row>
    <row r="26" spans="1:9" ht="12.75" customHeight="1" x14ac:dyDescent="0.2">
      <c r="A26" s="189" t="s">
        <v>21</v>
      </c>
      <c r="B26" s="189"/>
      <c r="C26" s="189"/>
      <c r="D26" s="189"/>
      <c r="E26" s="189"/>
      <c r="F26" s="189"/>
      <c r="G26" s="11">
        <v>19</v>
      </c>
      <c r="H26" s="19">
        <v>13818813</v>
      </c>
      <c r="I26" s="19">
        <v>13797777</v>
      </c>
    </row>
    <row r="27" spans="1:9" ht="12.75" customHeight="1" x14ac:dyDescent="0.2">
      <c r="A27" s="190" t="s">
        <v>22</v>
      </c>
      <c r="B27" s="190"/>
      <c r="C27" s="190"/>
      <c r="D27" s="190"/>
      <c r="E27" s="190"/>
      <c r="F27" s="190"/>
      <c r="G27" s="12">
        <v>20</v>
      </c>
      <c r="H27" s="126">
        <f>SUM(H28:H37)</f>
        <v>134730764</v>
      </c>
      <c r="I27" s="126">
        <f>SUM(I28:I37)</f>
        <v>134819036</v>
      </c>
    </row>
    <row r="28" spans="1:9" ht="12.75" customHeight="1" x14ac:dyDescent="0.2">
      <c r="A28" s="189" t="s">
        <v>23</v>
      </c>
      <c r="B28" s="189"/>
      <c r="C28" s="189"/>
      <c r="D28" s="189"/>
      <c r="E28" s="189"/>
      <c r="F28" s="189"/>
      <c r="G28" s="11">
        <v>21</v>
      </c>
      <c r="H28" s="19">
        <v>129815650</v>
      </c>
      <c r="I28" s="19">
        <v>129815650</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3290</v>
      </c>
      <c r="I30" s="19">
        <v>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9" ht="21.6" customHeight="1" x14ac:dyDescent="0.2">
      <c r="A33" s="189" t="s">
        <v>28</v>
      </c>
      <c r="B33" s="189"/>
      <c r="C33" s="189"/>
      <c r="D33" s="189"/>
      <c r="E33" s="189"/>
      <c r="F33" s="189"/>
      <c r="G33" s="11">
        <v>26</v>
      </c>
      <c r="H33" s="19">
        <v>0</v>
      </c>
      <c r="I33" s="19">
        <v>0</v>
      </c>
    </row>
    <row r="34" spans="1:9" ht="12.75" customHeight="1" x14ac:dyDescent="0.2">
      <c r="A34" s="189" t="s">
        <v>29</v>
      </c>
      <c r="B34" s="189"/>
      <c r="C34" s="189"/>
      <c r="D34" s="189"/>
      <c r="E34" s="189"/>
      <c r="F34" s="189"/>
      <c r="G34" s="11">
        <v>27</v>
      </c>
      <c r="H34" s="19">
        <v>79374</v>
      </c>
      <c r="I34" s="19">
        <v>79374</v>
      </c>
    </row>
    <row r="35" spans="1:9" ht="12.75" customHeight="1" x14ac:dyDescent="0.2">
      <c r="A35" s="189" t="s">
        <v>30</v>
      </c>
      <c r="B35" s="189"/>
      <c r="C35" s="189"/>
      <c r="D35" s="189"/>
      <c r="E35" s="189"/>
      <c r="F35" s="189"/>
      <c r="G35" s="11">
        <v>28</v>
      </c>
      <c r="H35" s="19">
        <v>1666</v>
      </c>
      <c r="I35" s="19">
        <v>93228</v>
      </c>
    </row>
    <row r="36" spans="1:9" ht="12.75" customHeight="1" x14ac:dyDescent="0.2">
      <c r="A36" s="189" t="s">
        <v>31</v>
      </c>
      <c r="B36" s="189"/>
      <c r="C36" s="189"/>
      <c r="D36" s="189"/>
      <c r="E36" s="189"/>
      <c r="F36" s="189"/>
      <c r="G36" s="11">
        <v>29</v>
      </c>
      <c r="H36" s="19">
        <v>0</v>
      </c>
      <c r="I36" s="19">
        <v>0</v>
      </c>
    </row>
    <row r="37" spans="1:9" ht="12.75" customHeight="1" x14ac:dyDescent="0.2">
      <c r="A37" s="189" t="s">
        <v>32</v>
      </c>
      <c r="B37" s="189"/>
      <c r="C37" s="189"/>
      <c r="D37" s="189"/>
      <c r="E37" s="189"/>
      <c r="F37" s="189"/>
      <c r="G37" s="11">
        <v>30</v>
      </c>
      <c r="H37" s="19">
        <v>4830784</v>
      </c>
      <c r="I37" s="19">
        <v>4830784</v>
      </c>
    </row>
    <row r="38" spans="1:9" ht="12.75" customHeight="1" x14ac:dyDescent="0.2">
      <c r="A38" s="190" t="s">
        <v>33</v>
      </c>
      <c r="B38" s="190"/>
      <c r="C38" s="190"/>
      <c r="D38" s="190"/>
      <c r="E38" s="190"/>
      <c r="F38" s="190"/>
      <c r="G38" s="12">
        <v>31</v>
      </c>
      <c r="H38" s="126">
        <f>H39+H40+H41+H42</f>
        <v>0</v>
      </c>
      <c r="I38" s="126">
        <f>I39+I40+I41+I42</f>
        <v>0</v>
      </c>
    </row>
    <row r="39" spans="1:9" ht="12.75" customHeight="1" x14ac:dyDescent="0.2">
      <c r="A39" s="189" t="s">
        <v>34</v>
      </c>
      <c r="B39" s="189"/>
      <c r="C39" s="189"/>
      <c r="D39" s="189"/>
      <c r="E39" s="189"/>
      <c r="F39" s="189"/>
      <c r="G39" s="11">
        <v>32</v>
      </c>
      <c r="H39" s="19">
        <v>0</v>
      </c>
      <c r="I39" s="19">
        <v>0</v>
      </c>
    </row>
    <row r="40" spans="1:9" ht="12.75" customHeight="1" x14ac:dyDescent="0.2">
      <c r="A40" s="189" t="s">
        <v>35</v>
      </c>
      <c r="B40" s="189"/>
      <c r="C40" s="189"/>
      <c r="D40" s="189"/>
      <c r="E40" s="189"/>
      <c r="F40" s="189"/>
      <c r="G40" s="11">
        <v>33</v>
      </c>
      <c r="H40" s="19">
        <v>0</v>
      </c>
      <c r="I40" s="19">
        <v>0</v>
      </c>
    </row>
    <row r="41" spans="1:9" ht="12.75" customHeight="1" x14ac:dyDescent="0.2">
      <c r="A41" s="189" t="s">
        <v>36</v>
      </c>
      <c r="B41" s="189"/>
      <c r="C41" s="189"/>
      <c r="D41" s="189"/>
      <c r="E41" s="189"/>
      <c r="F41" s="189"/>
      <c r="G41" s="11">
        <v>34</v>
      </c>
      <c r="H41" s="19">
        <v>0</v>
      </c>
      <c r="I41" s="19">
        <v>0</v>
      </c>
    </row>
    <row r="42" spans="1:9" ht="12.75" customHeight="1" x14ac:dyDescent="0.2">
      <c r="A42" s="189" t="s">
        <v>37</v>
      </c>
      <c r="B42" s="189"/>
      <c r="C42" s="189"/>
      <c r="D42" s="189"/>
      <c r="E42" s="189"/>
      <c r="F42" s="189"/>
      <c r="G42" s="11">
        <v>35</v>
      </c>
      <c r="H42" s="19">
        <v>0</v>
      </c>
      <c r="I42" s="19">
        <v>0</v>
      </c>
    </row>
    <row r="43" spans="1:9" ht="12.75" customHeight="1" x14ac:dyDescent="0.2">
      <c r="A43" s="189" t="s">
        <v>38</v>
      </c>
      <c r="B43" s="189"/>
      <c r="C43" s="189"/>
      <c r="D43" s="189"/>
      <c r="E43" s="189"/>
      <c r="F43" s="189"/>
      <c r="G43" s="11">
        <v>36</v>
      </c>
      <c r="H43" s="19">
        <v>21876234</v>
      </c>
      <c r="I43" s="19">
        <v>17699444</v>
      </c>
    </row>
    <row r="44" spans="1:9" ht="12.75" customHeight="1" x14ac:dyDescent="0.2">
      <c r="A44" s="191" t="s">
        <v>303</v>
      </c>
      <c r="B44" s="191"/>
      <c r="C44" s="191"/>
      <c r="D44" s="191"/>
      <c r="E44" s="191"/>
      <c r="F44" s="191"/>
      <c r="G44" s="12">
        <v>37</v>
      </c>
      <c r="H44" s="126">
        <f>H45+H53+H60+H70</f>
        <v>164215374</v>
      </c>
      <c r="I44" s="126">
        <f>I45+I53+I60+I70</f>
        <v>172693481</v>
      </c>
    </row>
    <row r="45" spans="1:9" ht="12.75" customHeight="1" x14ac:dyDescent="0.2">
      <c r="A45" s="190" t="s">
        <v>39</v>
      </c>
      <c r="B45" s="190"/>
      <c r="C45" s="190"/>
      <c r="D45" s="190"/>
      <c r="E45" s="190"/>
      <c r="F45" s="190"/>
      <c r="G45" s="12">
        <v>38</v>
      </c>
      <c r="H45" s="126">
        <f>SUM(H46:H52)</f>
        <v>71306479</v>
      </c>
      <c r="I45" s="126">
        <f>SUM(I46:I52)</f>
        <v>76917818</v>
      </c>
    </row>
    <row r="46" spans="1:9" ht="12.75" customHeight="1" x14ac:dyDescent="0.2">
      <c r="A46" s="189" t="s">
        <v>40</v>
      </c>
      <c r="B46" s="189"/>
      <c r="C46" s="189"/>
      <c r="D46" s="189"/>
      <c r="E46" s="189"/>
      <c r="F46" s="189"/>
      <c r="G46" s="11">
        <v>39</v>
      </c>
      <c r="H46" s="19">
        <v>27663045</v>
      </c>
      <c r="I46" s="19">
        <v>29200414</v>
      </c>
    </row>
    <row r="47" spans="1:9" ht="12.75" customHeight="1" x14ac:dyDescent="0.2">
      <c r="A47" s="189" t="s">
        <v>41</v>
      </c>
      <c r="B47" s="189"/>
      <c r="C47" s="189"/>
      <c r="D47" s="189"/>
      <c r="E47" s="189"/>
      <c r="F47" s="189"/>
      <c r="G47" s="11">
        <v>40</v>
      </c>
      <c r="H47" s="19">
        <v>4629259</v>
      </c>
      <c r="I47" s="19">
        <v>4996379</v>
      </c>
    </row>
    <row r="48" spans="1:9" ht="12.75" customHeight="1" x14ac:dyDescent="0.2">
      <c r="A48" s="189" t="s">
        <v>42</v>
      </c>
      <c r="B48" s="189"/>
      <c r="C48" s="189"/>
      <c r="D48" s="189"/>
      <c r="E48" s="189"/>
      <c r="F48" s="189"/>
      <c r="G48" s="11">
        <v>41</v>
      </c>
      <c r="H48" s="19">
        <v>28062633</v>
      </c>
      <c r="I48" s="19">
        <v>31964805</v>
      </c>
    </row>
    <row r="49" spans="1:9" ht="12.75" customHeight="1" x14ac:dyDescent="0.2">
      <c r="A49" s="189" t="s">
        <v>43</v>
      </c>
      <c r="B49" s="189"/>
      <c r="C49" s="189"/>
      <c r="D49" s="189"/>
      <c r="E49" s="189"/>
      <c r="F49" s="189"/>
      <c r="G49" s="11">
        <v>42</v>
      </c>
      <c r="H49" s="19">
        <v>7318190</v>
      </c>
      <c r="I49" s="19">
        <v>7122868</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3633352</v>
      </c>
      <c r="I51" s="19">
        <v>3633352</v>
      </c>
    </row>
    <row r="52" spans="1:9" ht="12.75" customHeight="1" x14ac:dyDescent="0.2">
      <c r="A52" s="189" t="s">
        <v>46</v>
      </c>
      <c r="B52" s="189"/>
      <c r="C52" s="189"/>
      <c r="D52" s="189"/>
      <c r="E52" s="189"/>
      <c r="F52" s="189"/>
      <c r="G52" s="11">
        <v>45</v>
      </c>
      <c r="H52" s="19">
        <v>0</v>
      </c>
      <c r="I52" s="19">
        <v>0</v>
      </c>
    </row>
    <row r="53" spans="1:9" ht="12.75" customHeight="1" x14ac:dyDescent="0.2">
      <c r="A53" s="190" t="s">
        <v>47</v>
      </c>
      <c r="B53" s="190"/>
      <c r="C53" s="190"/>
      <c r="D53" s="190"/>
      <c r="E53" s="190"/>
      <c r="F53" s="190"/>
      <c r="G53" s="12">
        <v>46</v>
      </c>
      <c r="H53" s="126">
        <f>SUM(H54:H59)</f>
        <v>62205420</v>
      </c>
      <c r="I53" s="126">
        <f>SUM(I54:I59)</f>
        <v>72139494</v>
      </c>
    </row>
    <row r="54" spans="1:9" ht="12.75" customHeight="1" x14ac:dyDescent="0.2">
      <c r="A54" s="189" t="s">
        <v>48</v>
      </c>
      <c r="B54" s="189"/>
      <c r="C54" s="189"/>
      <c r="D54" s="189"/>
      <c r="E54" s="189"/>
      <c r="F54" s="189"/>
      <c r="G54" s="11">
        <v>47</v>
      </c>
      <c r="H54" s="19">
        <v>30175006</v>
      </c>
      <c r="I54" s="19">
        <v>35633166</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29982597</v>
      </c>
      <c r="I56" s="19">
        <v>35791938</v>
      </c>
    </row>
    <row r="57" spans="1:9" ht="12.75" customHeight="1" x14ac:dyDescent="0.2">
      <c r="A57" s="189" t="s">
        <v>51</v>
      </c>
      <c r="B57" s="189"/>
      <c r="C57" s="189"/>
      <c r="D57" s="189"/>
      <c r="E57" s="189"/>
      <c r="F57" s="189"/>
      <c r="G57" s="11">
        <v>50</v>
      </c>
      <c r="H57" s="19">
        <v>67120</v>
      </c>
      <c r="I57" s="19">
        <v>93806</v>
      </c>
    </row>
    <row r="58" spans="1:9" ht="12.75" customHeight="1" x14ac:dyDescent="0.2">
      <c r="A58" s="189" t="s">
        <v>52</v>
      </c>
      <c r="B58" s="189"/>
      <c r="C58" s="189"/>
      <c r="D58" s="189"/>
      <c r="E58" s="189"/>
      <c r="F58" s="189"/>
      <c r="G58" s="11">
        <v>51</v>
      </c>
      <c r="H58" s="19">
        <v>1916250</v>
      </c>
      <c r="I58" s="19">
        <v>281485</v>
      </c>
    </row>
    <row r="59" spans="1:9" ht="12.75" customHeight="1" x14ac:dyDescent="0.2">
      <c r="A59" s="189" t="s">
        <v>53</v>
      </c>
      <c r="B59" s="189"/>
      <c r="C59" s="189"/>
      <c r="D59" s="189"/>
      <c r="E59" s="189"/>
      <c r="F59" s="189"/>
      <c r="G59" s="11">
        <v>52</v>
      </c>
      <c r="H59" s="19">
        <v>64447</v>
      </c>
      <c r="I59" s="19">
        <v>339099</v>
      </c>
    </row>
    <row r="60" spans="1:9" ht="12.75" customHeight="1" x14ac:dyDescent="0.2">
      <c r="A60" s="190" t="s">
        <v>54</v>
      </c>
      <c r="B60" s="190"/>
      <c r="C60" s="190"/>
      <c r="D60" s="190"/>
      <c r="E60" s="190"/>
      <c r="F60" s="190"/>
      <c r="G60" s="12">
        <v>53</v>
      </c>
      <c r="H60" s="126">
        <f>SUM(H61:H69)</f>
        <v>14005609</v>
      </c>
      <c r="I60" s="126">
        <f>SUM(I61:I69)</f>
        <v>12917427</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13946927</v>
      </c>
      <c r="I63" s="19">
        <v>12917427</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58682</v>
      </c>
      <c r="I67" s="19">
        <v>0</v>
      </c>
    </row>
    <row r="68" spans="1:9" ht="12.75" customHeight="1" x14ac:dyDescent="0.2">
      <c r="A68" s="189" t="s">
        <v>30</v>
      </c>
      <c r="B68" s="189"/>
      <c r="C68" s="189"/>
      <c r="D68" s="189"/>
      <c r="E68" s="189"/>
      <c r="F68" s="189"/>
      <c r="G68" s="11">
        <v>61</v>
      </c>
      <c r="H68" s="19">
        <v>0</v>
      </c>
      <c r="I68" s="19">
        <v>0</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16697866</v>
      </c>
      <c r="I70" s="19">
        <v>10718742</v>
      </c>
    </row>
    <row r="71" spans="1:9" ht="12.75" customHeight="1" x14ac:dyDescent="0.2">
      <c r="A71" s="206" t="s">
        <v>58</v>
      </c>
      <c r="B71" s="206"/>
      <c r="C71" s="206"/>
      <c r="D71" s="206"/>
      <c r="E71" s="206"/>
      <c r="F71" s="206"/>
      <c r="G71" s="11">
        <v>64</v>
      </c>
      <c r="H71" s="19">
        <v>191858</v>
      </c>
      <c r="I71" s="19">
        <v>374626</v>
      </c>
    </row>
    <row r="72" spans="1:9" ht="12.75" customHeight="1" x14ac:dyDescent="0.2">
      <c r="A72" s="191" t="s">
        <v>304</v>
      </c>
      <c r="B72" s="191"/>
      <c r="C72" s="191"/>
      <c r="D72" s="191"/>
      <c r="E72" s="191"/>
      <c r="F72" s="191"/>
      <c r="G72" s="12">
        <v>65</v>
      </c>
      <c r="H72" s="126">
        <f>H8+H9+H44+H71</f>
        <v>527003749</v>
      </c>
      <c r="I72" s="126">
        <f>I8+I9+I44+I71</f>
        <v>554760910</v>
      </c>
    </row>
    <row r="73" spans="1:9" ht="12.75" customHeight="1" x14ac:dyDescent="0.2">
      <c r="A73" s="206" t="s">
        <v>59</v>
      </c>
      <c r="B73" s="206"/>
      <c r="C73" s="206"/>
      <c r="D73" s="206"/>
      <c r="E73" s="206"/>
      <c r="F73" s="206"/>
      <c r="G73" s="11">
        <v>66</v>
      </c>
      <c r="H73" s="19">
        <v>9894285</v>
      </c>
      <c r="I73" s="19">
        <v>10318012</v>
      </c>
    </row>
    <row r="74" spans="1:9" x14ac:dyDescent="0.2">
      <c r="A74" s="208" t="s">
        <v>60</v>
      </c>
      <c r="B74" s="209"/>
      <c r="C74" s="209"/>
      <c r="D74" s="209"/>
      <c r="E74" s="209"/>
      <c r="F74" s="209"/>
      <c r="G74" s="209"/>
      <c r="H74" s="209"/>
      <c r="I74" s="209"/>
    </row>
    <row r="75" spans="1:9" ht="12.75" customHeight="1" x14ac:dyDescent="0.2">
      <c r="A75" s="191" t="s">
        <v>352</v>
      </c>
      <c r="B75" s="191"/>
      <c r="C75" s="191"/>
      <c r="D75" s="191"/>
      <c r="E75" s="191"/>
      <c r="F75" s="191"/>
      <c r="G75" s="12">
        <v>67</v>
      </c>
      <c r="H75" s="127">
        <f>H76+H77+H78+H84+H85+H91+H94+H97</f>
        <v>386836505</v>
      </c>
      <c r="I75" s="127">
        <f>I76+I77+I78+I84+I85+I91+I94+I97</f>
        <v>394540232</v>
      </c>
    </row>
    <row r="76" spans="1:9" ht="12.75" customHeight="1" x14ac:dyDescent="0.2">
      <c r="A76" s="189" t="s">
        <v>61</v>
      </c>
      <c r="B76" s="189"/>
      <c r="C76" s="189"/>
      <c r="D76" s="189"/>
      <c r="E76" s="189"/>
      <c r="F76" s="189"/>
      <c r="G76" s="11">
        <v>68</v>
      </c>
      <c r="H76" s="19">
        <v>213600090</v>
      </c>
      <c r="I76" s="19">
        <v>213600090</v>
      </c>
    </row>
    <row r="77" spans="1:9" ht="12.75" customHeight="1" x14ac:dyDescent="0.2">
      <c r="A77" s="189" t="s">
        <v>62</v>
      </c>
      <c r="B77" s="189"/>
      <c r="C77" s="189"/>
      <c r="D77" s="189"/>
      <c r="E77" s="189"/>
      <c r="F77" s="189"/>
      <c r="G77" s="11">
        <v>69</v>
      </c>
      <c r="H77" s="19">
        <v>17178956</v>
      </c>
      <c r="I77" s="19">
        <v>17307456</v>
      </c>
    </row>
    <row r="78" spans="1:9" ht="12.75" customHeight="1" x14ac:dyDescent="0.2">
      <c r="A78" s="190" t="s">
        <v>63</v>
      </c>
      <c r="B78" s="190"/>
      <c r="C78" s="190"/>
      <c r="D78" s="190"/>
      <c r="E78" s="190"/>
      <c r="F78" s="190"/>
      <c r="G78" s="12">
        <v>70</v>
      </c>
      <c r="H78" s="127">
        <f>SUM(H79:H83)</f>
        <v>102692645</v>
      </c>
      <c r="I78" s="127">
        <f>SUM(I79:I83)</f>
        <v>125681327</v>
      </c>
    </row>
    <row r="79" spans="1:9" ht="12.75" customHeight="1" x14ac:dyDescent="0.2">
      <c r="A79" s="189" t="s">
        <v>64</v>
      </c>
      <c r="B79" s="189"/>
      <c r="C79" s="189"/>
      <c r="D79" s="189"/>
      <c r="E79" s="189"/>
      <c r="F79" s="189"/>
      <c r="G79" s="11">
        <v>71</v>
      </c>
      <c r="H79" s="19">
        <v>10049070</v>
      </c>
      <c r="I79" s="19">
        <v>12419082</v>
      </c>
    </row>
    <row r="80" spans="1:9" ht="12.75" customHeight="1" x14ac:dyDescent="0.2">
      <c r="A80" s="189" t="s">
        <v>65</v>
      </c>
      <c r="B80" s="189"/>
      <c r="C80" s="189"/>
      <c r="D80" s="189"/>
      <c r="E80" s="189"/>
      <c r="F80" s="189"/>
      <c r="G80" s="11">
        <v>72</v>
      </c>
      <c r="H80" s="19">
        <v>19590484</v>
      </c>
      <c r="I80" s="19">
        <v>19590484</v>
      </c>
    </row>
    <row r="81" spans="1:9" ht="12.75" customHeight="1" x14ac:dyDescent="0.2">
      <c r="A81" s="189" t="s">
        <v>66</v>
      </c>
      <c r="B81" s="189"/>
      <c r="C81" s="189"/>
      <c r="D81" s="189"/>
      <c r="E81" s="189"/>
      <c r="F81" s="189"/>
      <c r="G81" s="11">
        <v>73</v>
      </c>
      <c r="H81" s="19">
        <v>-6928901</v>
      </c>
      <c r="I81" s="19">
        <v>-8556453</v>
      </c>
    </row>
    <row r="82" spans="1:9" ht="12.75" customHeight="1" x14ac:dyDescent="0.2">
      <c r="A82" s="189" t="s">
        <v>67</v>
      </c>
      <c r="B82" s="189"/>
      <c r="C82" s="189"/>
      <c r="D82" s="189"/>
      <c r="E82" s="189"/>
      <c r="F82" s="189"/>
      <c r="G82" s="11">
        <v>74</v>
      </c>
      <c r="H82" s="19">
        <v>0</v>
      </c>
      <c r="I82" s="19">
        <v>0</v>
      </c>
    </row>
    <row r="83" spans="1:9" ht="12.75" customHeight="1" x14ac:dyDescent="0.2">
      <c r="A83" s="189" t="s">
        <v>68</v>
      </c>
      <c r="B83" s="189"/>
      <c r="C83" s="189"/>
      <c r="D83" s="189"/>
      <c r="E83" s="189"/>
      <c r="F83" s="189"/>
      <c r="G83" s="11">
        <v>75</v>
      </c>
      <c r="H83" s="19">
        <v>79981992</v>
      </c>
      <c r="I83" s="19">
        <v>102228214</v>
      </c>
    </row>
    <row r="84" spans="1:9" ht="12.75" customHeight="1" x14ac:dyDescent="0.2">
      <c r="A84" s="207" t="s">
        <v>69</v>
      </c>
      <c r="B84" s="207"/>
      <c r="C84" s="207"/>
      <c r="D84" s="207"/>
      <c r="E84" s="207"/>
      <c r="F84" s="207"/>
      <c r="G84" s="49">
        <v>76</v>
      </c>
      <c r="H84" s="50">
        <v>0</v>
      </c>
      <c r="I84" s="50">
        <v>0</v>
      </c>
    </row>
    <row r="85" spans="1:9" ht="12.75" customHeight="1" x14ac:dyDescent="0.2">
      <c r="A85" s="190" t="s">
        <v>444</v>
      </c>
      <c r="B85" s="190"/>
      <c r="C85" s="190"/>
      <c r="D85" s="190"/>
      <c r="E85" s="190"/>
      <c r="F85" s="190"/>
      <c r="G85" s="12">
        <v>77</v>
      </c>
      <c r="H85" s="126">
        <f>H86+H87+H88+H89+H90</f>
        <v>0</v>
      </c>
      <c r="I85" s="126">
        <f>I86+I87+I88+I89+I90</f>
        <v>0</v>
      </c>
    </row>
    <row r="86" spans="1:9" ht="25.5" customHeight="1" x14ac:dyDescent="0.2">
      <c r="A86" s="189" t="s">
        <v>445</v>
      </c>
      <c r="B86" s="189"/>
      <c r="C86" s="189"/>
      <c r="D86" s="189"/>
      <c r="E86" s="189"/>
      <c r="F86" s="189"/>
      <c r="G86" s="11">
        <v>78</v>
      </c>
      <c r="H86" s="19">
        <v>0</v>
      </c>
      <c r="I86" s="19">
        <v>0</v>
      </c>
    </row>
    <row r="87" spans="1:9" ht="12.75" customHeight="1" x14ac:dyDescent="0.2">
      <c r="A87" s="189" t="s">
        <v>70</v>
      </c>
      <c r="B87" s="189"/>
      <c r="C87" s="189"/>
      <c r="D87" s="189"/>
      <c r="E87" s="189"/>
      <c r="F87" s="189"/>
      <c r="G87" s="11">
        <v>79</v>
      </c>
      <c r="H87" s="19">
        <v>0</v>
      </c>
      <c r="I87" s="19">
        <v>0</v>
      </c>
    </row>
    <row r="88" spans="1:9" ht="12.75" customHeight="1" x14ac:dyDescent="0.2">
      <c r="A88" s="189" t="s">
        <v>71</v>
      </c>
      <c r="B88" s="189"/>
      <c r="C88" s="189"/>
      <c r="D88" s="189"/>
      <c r="E88" s="189"/>
      <c r="F88" s="189"/>
      <c r="G88" s="11">
        <v>80</v>
      </c>
      <c r="H88" s="19">
        <v>0</v>
      </c>
      <c r="I88" s="19">
        <v>0</v>
      </c>
    </row>
    <row r="89" spans="1:9" ht="12.75" customHeight="1" x14ac:dyDescent="0.2">
      <c r="A89" s="189" t="s">
        <v>348</v>
      </c>
      <c r="B89" s="189"/>
      <c r="C89" s="189"/>
      <c r="D89" s="189"/>
      <c r="E89" s="189"/>
      <c r="F89" s="189"/>
      <c r="G89" s="11">
        <v>81</v>
      </c>
      <c r="H89" s="19">
        <v>0</v>
      </c>
      <c r="I89" s="19">
        <v>0</v>
      </c>
    </row>
    <row r="90" spans="1:9" ht="12.75" customHeight="1" x14ac:dyDescent="0.2">
      <c r="A90" s="189" t="s">
        <v>349</v>
      </c>
      <c r="B90" s="189"/>
      <c r="C90" s="189"/>
      <c r="D90" s="189"/>
      <c r="E90" s="189"/>
      <c r="F90" s="189"/>
      <c r="G90" s="11">
        <v>82</v>
      </c>
      <c r="H90" s="19">
        <v>0</v>
      </c>
      <c r="I90" s="19">
        <v>0</v>
      </c>
    </row>
    <row r="91" spans="1:9" ht="12.75" customHeight="1" x14ac:dyDescent="0.2">
      <c r="A91" s="190" t="s">
        <v>350</v>
      </c>
      <c r="B91" s="190"/>
      <c r="C91" s="190"/>
      <c r="D91" s="190"/>
      <c r="E91" s="190"/>
      <c r="F91" s="190"/>
      <c r="G91" s="12">
        <v>83</v>
      </c>
      <c r="H91" s="126">
        <f>H92-H93</f>
        <v>5964570</v>
      </c>
      <c r="I91" s="126">
        <f>I92-I93</f>
        <v>5897824</v>
      </c>
    </row>
    <row r="92" spans="1:9" ht="12.75" customHeight="1" x14ac:dyDescent="0.2">
      <c r="A92" s="189" t="s">
        <v>72</v>
      </c>
      <c r="B92" s="189"/>
      <c r="C92" s="189"/>
      <c r="D92" s="189"/>
      <c r="E92" s="189"/>
      <c r="F92" s="189"/>
      <c r="G92" s="11">
        <v>84</v>
      </c>
      <c r="H92" s="19">
        <v>5964570</v>
      </c>
      <c r="I92" s="19">
        <v>5897824</v>
      </c>
    </row>
    <row r="93" spans="1:9" ht="12.75" customHeight="1" x14ac:dyDescent="0.2">
      <c r="A93" s="189" t="s">
        <v>73</v>
      </c>
      <c r="B93" s="189"/>
      <c r="C93" s="189"/>
      <c r="D93" s="189"/>
      <c r="E93" s="189"/>
      <c r="F93" s="189"/>
      <c r="G93" s="11">
        <v>85</v>
      </c>
      <c r="H93" s="19">
        <v>0</v>
      </c>
      <c r="I93" s="19">
        <v>0</v>
      </c>
    </row>
    <row r="94" spans="1:9" ht="12.75" customHeight="1" x14ac:dyDescent="0.2">
      <c r="A94" s="190" t="s">
        <v>351</v>
      </c>
      <c r="B94" s="190"/>
      <c r="C94" s="190"/>
      <c r="D94" s="190"/>
      <c r="E94" s="190"/>
      <c r="F94" s="190"/>
      <c r="G94" s="12">
        <v>86</v>
      </c>
      <c r="H94" s="126">
        <f>H95-H96</f>
        <v>47400244</v>
      </c>
      <c r="I94" s="126">
        <f>I95-I96</f>
        <v>32053535</v>
      </c>
    </row>
    <row r="95" spans="1:9" ht="12.75" customHeight="1" x14ac:dyDescent="0.2">
      <c r="A95" s="189" t="s">
        <v>74</v>
      </c>
      <c r="B95" s="189"/>
      <c r="C95" s="189"/>
      <c r="D95" s="189"/>
      <c r="E95" s="189"/>
      <c r="F95" s="189"/>
      <c r="G95" s="11">
        <v>87</v>
      </c>
      <c r="H95" s="19">
        <v>47400244</v>
      </c>
      <c r="I95" s="19">
        <v>32053535</v>
      </c>
    </row>
    <row r="96" spans="1:9"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0</v>
      </c>
      <c r="I97" s="19">
        <v>0</v>
      </c>
    </row>
    <row r="98" spans="1:9" ht="12.75" customHeight="1" x14ac:dyDescent="0.2">
      <c r="A98" s="191" t="s">
        <v>353</v>
      </c>
      <c r="B98" s="191"/>
      <c r="C98" s="191"/>
      <c r="D98" s="191"/>
      <c r="E98" s="191"/>
      <c r="F98" s="191"/>
      <c r="G98" s="12">
        <v>90</v>
      </c>
      <c r="H98" s="126">
        <f>SUM(H99:H104)</f>
        <v>5738500</v>
      </c>
      <c r="I98" s="126">
        <f>SUM(I99:I104)</f>
        <v>5749150</v>
      </c>
    </row>
    <row r="99" spans="1:9" ht="12.75" customHeight="1" x14ac:dyDescent="0.2">
      <c r="A99" s="189" t="s">
        <v>77</v>
      </c>
      <c r="B99" s="189"/>
      <c r="C99" s="189"/>
      <c r="D99" s="189"/>
      <c r="E99" s="189"/>
      <c r="F99" s="189"/>
      <c r="G99" s="11">
        <v>91</v>
      </c>
      <c r="H99" s="19">
        <v>4114264</v>
      </c>
      <c r="I99" s="19">
        <v>4114264</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1624236</v>
      </c>
      <c r="I101" s="19">
        <v>1634886</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2321624</v>
      </c>
      <c r="I105" s="126">
        <f>SUM(I106:I116)</f>
        <v>21721073</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7281</v>
      </c>
      <c r="I107" s="19">
        <v>17271827</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2314343</v>
      </c>
      <c r="I111" s="19">
        <v>4449246</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0</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0</v>
      </c>
      <c r="I115" s="19">
        <v>0</v>
      </c>
    </row>
    <row r="116" spans="1:9" ht="12.75" customHeight="1" x14ac:dyDescent="0.2">
      <c r="A116" s="189" t="s">
        <v>93</v>
      </c>
      <c r="B116" s="189"/>
      <c r="C116" s="189"/>
      <c r="D116" s="189"/>
      <c r="E116" s="189"/>
      <c r="F116" s="189"/>
      <c r="G116" s="11">
        <v>108</v>
      </c>
      <c r="H116" s="19">
        <v>0</v>
      </c>
      <c r="I116" s="19">
        <v>0</v>
      </c>
    </row>
    <row r="117" spans="1:9" ht="12.75" customHeight="1" x14ac:dyDescent="0.2">
      <c r="A117" s="191" t="s">
        <v>355</v>
      </c>
      <c r="B117" s="191"/>
      <c r="C117" s="191"/>
      <c r="D117" s="191"/>
      <c r="E117" s="191"/>
      <c r="F117" s="191"/>
      <c r="G117" s="12">
        <v>109</v>
      </c>
      <c r="H117" s="126">
        <f>SUM(H118:H131)</f>
        <v>112325893</v>
      </c>
      <c r="I117" s="126">
        <f>SUM(I118:I131)</f>
        <v>115056802</v>
      </c>
    </row>
    <row r="118" spans="1:9" ht="12.75" customHeight="1" x14ac:dyDescent="0.2">
      <c r="A118" s="189" t="s">
        <v>83</v>
      </c>
      <c r="B118" s="189"/>
      <c r="C118" s="189"/>
      <c r="D118" s="189"/>
      <c r="E118" s="189"/>
      <c r="F118" s="189"/>
      <c r="G118" s="11">
        <v>110</v>
      </c>
      <c r="H118" s="19">
        <v>3482700</v>
      </c>
      <c r="I118" s="19">
        <v>3309964</v>
      </c>
    </row>
    <row r="119" spans="1:9" ht="22.15" customHeight="1" x14ac:dyDescent="0.2">
      <c r="A119" s="189" t="s">
        <v>84</v>
      </c>
      <c r="B119" s="189"/>
      <c r="C119" s="189"/>
      <c r="D119" s="189"/>
      <c r="E119" s="189"/>
      <c r="F119" s="189"/>
      <c r="G119" s="11">
        <v>111</v>
      </c>
      <c r="H119" s="19">
        <v>18424342</v>
      </c>
      <c r="I119" s="19">
        <v>149824</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46931</v>
      </c>
      <c r="I122" s="19">
        <v>63301</v>
      </c>
    </row>
    <row r="123" spans="1:9" ht="12.75" customHeight="1" x14ac:dyDescent="0.2">
      <c r="A123" s="189" t="s">
        <v>88</v>
      </c>
      <c r="B123" s="189"/>
      <c r="C123" s="189"/>
      <c r="D123" s="189"/>
      <c r="E123" s="189"/>
      <c r="F123" s="189"/>
      <c r="G123" s="11">
        <v>115</v>
      </c>
      <c r="H123" s="19">
        <v>41829459</v>
      </c>
      <c r="I123" s="19">
        <v>41392976</v>
      </c>
    </row>
    <row r="124" spans="1:9" ht="12.75" customHeight="1" x14ac:dyDescent="0.2">
      <c r="A124" s="189" t="s">
        <v>89</v>
      </c>
      <c r="B124" s="189"/>
      <c r="C124" s="189"/>
      <c r="D124" s="189"/>
      <c r="E124" s="189"/>
      <c r="F124" s="189"/>
      <c r="G124" s="11">
        <v>116</v>
      </c>
      <c r="H124" s="19">
        <v>0</v>
      </c>
      <c r="I124" s="19">
        <v>0</v>
      </c>
    </row>
    <row r="125" spans="1:9" ht="12.75" customHeight="1" x14ac:dyDescent="0.2">
      <c r="A125" s="189" t="s">
        <v>90</v>
      </c>
      <c r="B125" s="189"/>
      <c r="C125" s="189"/>
      <c r="D125" s="189"/>
      <c r="E125" s="189"/>
      <c r="F125" s="189"/>
      <c r="G125" s="11">
        <v>117</v>
      </c>
      <c r="H125" s="19">
        <v>40778909</v>
      </c>
      <c r="I125" s="19">
        <v>39326654</v>
      </c>
    </row>
    <row r="126" spans="1:9" x14ac:dyDescent="0.2">
      <c r="A126" s="189" t="s">
        <v>91</v>
      </c>
      <c r="B126" s="189"/>
      <c r="C126" s="189"/>
      <c r="D126" s="189"/>
      <c r="E126" s="189"/>
      <c r="F126" s="189"/>
      <c r="G126" s="11">
        <v>118</v>
      </c>
      <c r="H126" s="19">
        <v>8720</v>
      </c>
      <c r="I126" s="19">
        <v>45443</v>
      </c>
    </row>
    <row r="127" spans="1:9" x14ac:dyDescent="0.2">
      <c r="A127" s="189" t="s">
        <v>94</v>
      </c>
      <c r="B127" s="189"/>
      <c r="C127" s="189"/>
      <c r="D127" s="189"/>
      <c r="E127" s="189"/>
      <c r="F127" s="189"/>
      <c r="G127" s="11">
        <v>119</v>
      </c>
      <c r="H127" s="19">
        <v>5826989</v>
      </c>
      <c r="I127" s="19">
        <v>6263646</v>
      </c>
    </row>
    <row r="128" spans="1:9" x14ac:dyDescent="0.2">
      <c r="A128" s="189" t="s">
        <v>95</v>
      </c>
      <c r="B128" s="189"/>
      <c r="C128" s="189"/>
      <c r="D128" s="189"/>
      <c r="E128" s="189"/>
      <c r="F128" s="189"/>
      <c r="G128" s="11">
        <v>120</v>
      </c>
      <c r="H128" s="19">
        <v>44347</v>
      </c>
      <c r="I128" s="19">
        <v>996107</v>
      </c>
    </row>
    <row r="129" spans="1:9" x14ac:dyDescent="0.2">
      <c r="A129" s="189" t="s">
        <v>96</v>
      </c>
      <c r="B129" s="189"/>
      <c r="C129" s="189"/>
      <c r="D129" s="189"/>
      <c r="E129" s="189"/>
      <c r="F129" s="189"/>
      <c r="G129" s="11">
        <v>121</v>
      </c>
      <c r="H129" s="19">
        <v>584021</v>
      </c>
      <c r="I129" s="19">
        <v>23360238</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1299475</v>
      </c>
      <c r="I131" s="19">
        <v>148649</v>
      </c>
    </row>
    <row r="132" spans="1:9" ht="22.15" customHeight="1" x14ac:dyDescent="0.2">
      <c r="A132" s="206" t="s">
        <v>99</v>
      </c>
      <c r="B132" s="206"/>
      <c r="C132" s="206"/>
      <c r="D132" s="206"/>
      <c r="E132" s="206"/>
      <c r="F132" s="206"/>
      <c r="G132" s="11">
        <v>124</v>
      </c>
      <c r="H132" s="19">
        <v>19781227</v>
      </c>
      <c r="I132" s="19">
        <v>17693653</v>
      </c>
    </row>
    <row r="133" spans="1:9" ht="12.75" customHeight="1" x14ac:dyDescent="0.2">
      <c r="A133" s="191" t="s">
        <v>356</v>
      </c>
      <c r="B133" s="191"/>
      <c r="C133" s="191"/>
      <c r="D133" s="191"/>
      <c r="E133" s="191"/>
      <c r="F133" s="191"/>
      <c r="G133" s="12">
        <v>125</v>
      </c>
      <c r="H133" s="126">
        <f>H75+H98+H105+H117+H132</f>
        <v>527003749</v>
      </c>
      <c r="I133" s="126">
        <f>I75+I98+I105+I117+I132</f>
        <v>554760910</v>
      </c>
    </row>
    <row r="134" spans="1:9" x14ac:dyDescent="0.2">
      <c r="A134" s="206" t="s">
        <v>100</v>
      </c>
      <c r="B134" s="206"/>
      <c r="C134" s="206"/>
      <c r="D134" s="206"/>
      <c r="E134" s="206"/>
      <c r="F134" s="206"/>
      <c r="G134" s="11">
        <v>126</v>
      </c>
      <c r="H134" s="19">
        <v>9894285</v>
      </c>
      <c r="I134" s="19">
        <v>10318012</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8" activePane="bottomLeft" state="frozen"/>
      <selection activeCell="L30" sqref="L30"/>
      <selection pane="bottomLeft" sqref="A1:I1"/>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10" t="s">
        <v>102</v>
      </c>
      <c r="B1" s="211"/>
      <c r="C1" s="211"/>
      <c r="D1" s="211"/>
      <c r="E1" s="211"/>
      <c r="F1" s="211"/>
      <c r="G1" s="211"/>
      <c r="H1" s="211"/>
      <c r="I1" s="211"/>
    </row>
    <row r="2" spans="1:11" x14ac:dyDescent="0.2">
      <c r="A2" s="212" t="s">
        <v>464</v>
      </c>
      <c r="B2" s="213"/>
      <c r="C2" s="213"/>
      <c r="D2" s="213"/>
      <c r="E2" s="213"/>
      <c r="F2" s="213"/>
      <c r="G2" s="213"/>
      <c r="H2" s="213"/>
      <c r="I2" s="213"/>
    </row>
    <row r="3" spans="1:11" x14ac:dyDescent="0.2">
      <c r="A3" s="214" t="s">
        <v>446</v>
      </c>
      <c r="B3" s="215"/>
      <c r="C3" s="215"/>
      <c r="D3" s="215"/>
      <c r="E3" s="215"/>
      <c r="F3" s="215"/>
      <c r="G3" s="215"/>
      <c r="H3" s="215"/>
      <c r="I3" s="215"/>
      <c r="J3" s="216"/>
      <c r="K3" s="216"/>
    </row>
    <row r="4" spans="1:11" x14ac:dyDescent="0.2">
      <c r="A4" s="217" t="s">
        <v>459</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53" t="s">
        <v>294</v>
      </c>
      <c r="I6" s="53" t="s">
        <v>295</v>
      </c>
      <c r="J6" s="53" t="s">
        <v>294</v>
      </c>
      <c r="K6" s="53" t="s">
        <v>295</v>
      </c>
    </row>
    <row r="7" spans="1:11" x14ac:dyDescent="0.2">
      <c r="A7" s="226">
        <v>1</v>
      </c>
      <c r="B7" s="227"/>
      <c r="C7" s="227"/>
      <c r="D7" s="227"/>
      <c r="E7" s="227"/>
      <c r="F7" s="227"/>
      <c r="G7" s="54">
        <v>2</v>
      </c>
      <c r="H7" s="53">
        <v>3</v>
      </c>
      <c r="I7" s="53">
        <v>4</v>
      </c>
      <c r="J7" s="53">
        <v>5</v>
      </c>
      <c r="K7" s="53">
        <v>6</v>
      </c>
    </row>
    <row r="8" spans="1:11" ht="12.75" customHeight="1" x14ac:dyDescent="0.2">
      <c r="A8" s="224" t="s">
        <v>357</v>
      </c>
      <c r="B8" s="224"/>
      <c r="C8" s="224"/>
      <c r="D8" s="224"/>
      <c r="E8" s="224"/>
      <c r="F8" s="224"/>
      <c r="G8" s="12">
        <v>1</v>
      </c>
      <c r="H8" s="55">
        <f>SUM(H9:H13)</f>
        <v>168593856</v>
      </c>
      <c r="I8" s="55">
        <f>SUM(I9:I13)</f>
        <v>84524504</v>
      </c>
      <c r="J8" s="55">
        <f>SUM(J9:J13)</f>
        <v>187178570</v>
      </c>
      <c r="K8" s="55">
        <f>SUM(K9:K13)</f>
        <v>93797179</v>
      </c>
    </row>
    <row r="9" spans="1:11" ht="12.75" customHeight="1" x14ac:dyDescent="0.2">
      <c r="A9" s="189" t="s">
        <v>115</v>
      </c>
      <c r="B9" s="189"/>
      <c r="C9" s="189"/>
      <c r="D9" s="189"/>
      <c r="E9" s="189"/>
      <c r="F9" s="189"/>
      <c r="G9" s="11">
        <v>2</v>
      </c>
      <c r="H9" s="56">
        <v>67559596</v>
      </c>
      <c r="I9" s="56">
        <v>32440368</v>
      </c>
      <c r="J9" s="56">
        <v>75472594</v>
      </c>
      <c r="K9" s="56">
        <v>37498816</v>
      </c>
    </row>
    <row r="10" spans="1:11" ht="12.75" customHeight="1" x14ac:dyDescent="0.2">
      <c r="A10" s="189" t="s">
        <v>116</v>
      </c>
      <c r="B10" s="189"/>
      <c r="C10" s="189"/>
      <c r="D10" s="189"/>
      <c r="E10" s="189"/>
      <c r="F10" s="189"/>
      <c r="G10" s="11">
        <v>3</v>
      </c>
      <c r="H10" s="56">
        <v>100832393</v>
      </c>
      <c r="I10" s="56">
        <v>51969824</v>
      </c>
      <c r="J10" s="56">
        <v>111125618</v>
      </c>
      <c r="K10" s="56">
        <v>55879422</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201867</v>
      </c>
      <c r="I13" s="56">
        <v>114312</v>
      </c>
      <c r="J13" s="56">
        <v>580358</v>
      </c>
      <c r="K13" s="56">
        <v>418941</v>
      </c>
    </row>
    <row r="14" spans="1:11" ht="12.75" customHeight="1" x14ac:dyDescent="0.2">
      <c r="A14" s="224" t="s">
        <v>358</v>
      </c>
      <c r="B14" s="224"/>
      <c r="C14" s="224"/>
      <c r="D14" s="224"/>
      <c r="E14" s="224"/>
      <c r="F14" s="224"/>
      <c r="G14" s="12">
        <v>7</v>
      </c>
      <c r="H14" s="55">
        <f>H15+H16+H20+H24+H25+H26+H29+H36</f>
        <v>154345342</v>
      </c>
      <c r="I14" s="55">
        <f>I15+I16+I20+I24+I25+I26+I29+I36</f>
        <v>76440874</v>
      </c>
      <c r="J14" s="55">
        <f>J15+J16+J20+J24+J25+J26+J29+J36</f>
        <v>164621621</v>
      </c>
      <c r="K14" s="55">
        <f>K15+K16+K20+K24+K25+K26+K29+K36</f>
        <v>84653785</v>
      </c>
    </row>
    <row r="15" spans="1:11" ht="12.75" customHeight="1" x14ac:dyDescent="0.2">
      <c r="A15" s="189" t="s">
        <v>104</v>
      </c>
      <c r="B15" s="189"/>
      <c r="C15" s="189"/>
      <c r="D15" s="189"/>
      <c r="E15" s="189"/>
      <c r="F15" s="189"/>
      <c r="G15" s="11">
        <v>8</v>
      </c>
      <c r="H15" s="56">
        <v>-1125513</v>
      </c>
      <c r="I15" s="56">
        <v>674737</v>
      </c>
      <c r="J15" s="56">
        <v>-4298241</v>
      </c>
      <c r="K15" s="56">
        <v>-2149824</v>
      </c>
    </row>
    <row r="16" spans="1:11" ht="12.75" customHeight="1" x14ac:dyDescent="0.2">
      <c r="A16" s="190" t="s">
        <v>438</v>
      </c>
      <c r="B16" s="190"/>
      <c r="C16" s="190"/>
      <c r="D16" s="190"/>
      <c r="E16" s="190"/>
      <c r="F16" s="190"/>
      <c r="G16" s="12">
        <v>9</v>
      </c>
      <c r="H16" s="55">
        <f>SUM(H17:H19)</f>
        <v>113528920</v>
      </c>
      <c r="I16" s="55">
        <f>SUM(I17:I19)</f>
        <v>56009013</v>
      </c>
      <c r="J16" s="55">
        <f>SUM(J17:J19)</f>
        <v>119246517</v>
      </c>
      <c r="K16" s="55">
        <f>SUM(K17:K19)</f>
        <v>61315098</v>
      </c>
    </row>
    <row r="17" spans="1:11" ht="12.75" customHeight="1" x14ac:dyDescent="0.2">
      <c r="A17" s="225" t="s">
        <v>120</v>
      </c>
      <c r="B17" s="225"/>
      <c r="C17" s="225"/>
      <c r="D17" s="225"/>
      <c r="E17" s="225"/>
      <c r="F17" s="225"/>
      <c r="G17" s="11">
        <v>10</v>
      </c>
      <c r="H17" s="56">
        <v>79424733</v>
      </c>
      <c r="I17" s="56">
        <v>37543697</v>
      </c>
      <c r="J17" s="56">
        <v>83302992</v>
      </c>
      <c r="K17" s="56">
        <v>41871055</v>
      </c>
    </row>
    <row r="18" spans="1:11" ht="12.75" customHeight="1" x14ac:dyDescent="0.2">
      <c r="A18" s="225" t="s">
        <v>121</v>
      </c>
      <c r="B18" s="225"/>
      <c r="C18" s="225"/>
      <c r="D18" s="225"/>
      <c r="E18" s="225"/>
      <c r="F18" s="225"/>
      <c r="G18" s="11">
        <v>11</v>
      </c>
      <c r="H18" s="56">
        <v>22736892</v>
      </c>
      <c r="I18" s="56">
        <v>11799491</v>
      </c>
      <c r="J18" s="56">
        <v>22449721</v>
      </c>
      <c r="K18" s="56">
        <v>11011500</v>
      </c>
    </row>
    <row r="19" spans="1:11" ht="12.75" customHeight="1" x14ac:dyDescent="0.2">
      <c r="A19" s="225" t="s">
        <v>122</v>
      </c>
      <c r="B19" s="225"/>
      <c r="C19" s="225"/>
      <c r="D19" s="225"/>
      <c r="E19" s="225"/>
      <c r="F19" s="225"/>
      <c r="G19" s="11">
        <v>12</v>
      </c>
      <c r="H19" s="56">
        <v>11367295</v>
      </c>
      <c r="I19" s="56">
        <v>6665825</v>
      </c>
      <c r="J19" s="56">
        <v>13493804</v>
      </c>
      <c r="K19" s="56">
        <v>8432543</v>
      </c>
    </row>
    <row r="20" spans="1:11" ht="12.75" customHeight="1" x14ac:dyDescent="0.2">
      <c r="A20" s="190" t="s">
        <v>439</v>
      </c>
      <c r="B20" s="190"/>
      <c r="C20" s="190"/>
      <c r="D20" s="190"/>
      <c r="E20" s="190"/>
      <c r="F20" s="190"/>
      <c r="G20" s="12">
        <v>13</v>
      </c>
      <c r="H20" s="55">
        <f>SUM(H21:H23)</f>
        <v>33465132</v>
      </c>
      <c r="I20" s="55">
        <f>SUM(I21:I23)</f>
        <v>17615587</v>
      </c>
      <c r="J20" s="55">
        <f>SUM(J21:J23)</f>
        <v>39346917</v>
      </c>
      <c r="K20" s="55">
        <f>SUM(K21:K23)</f>
        <v>20299858</v>
      </c>
    </row>
    <row r="21" spans="1:11" ht="12.75" customHeight="1" x14ac:dyDescent="0.2">
      <c r="A21" s="225" t="s">
        <v>105</v>
      </c>
      <c r="B21" s="225"/>
      <c r="C21" s="225"/>
      <c r="D21" s="225"/>
      <c r="E21" s="225"/>
      <c r="F21" s="225"/>
      <c r="G21" s="11">
        <v>14</v>
      </c>
      <c r="H21" s="56">
        <v>22661298</v>
      </c>
      <c r="I21" s="56">
        <v>11772415</v>
      </c>
      <c r="J21" s="56">
        <v>25980255</v>
      </c>
      <c r="K21" s="56">
        <v>13001012</v>
      </c>
    </row>
    <row r="22" spans="1:11" ht="12.75" customHeight="1" x14ac:dyDescent="0.2">
      <c r="A22" s="225" t="s">
        <v>106</v>
      </c>
      <c r="B22" s="225"/>
      <c r="C22" s="225"/>
      <c r="D22" s="225"/>
      <c r="E22" s="225"/>
      <c r="F22" s="225"/>
      <c r="G22" s="11">
        <v>15</v>
      </c>
      <c r="H22" s="56">
        <v>6870806</v>
      </c>
      <c r="I22" s="56">
        <v>3742686</v>
      </c>
      <c r="J22" s="56">
        <v>8577167</v>
      </c>
      <c r="K22" s="56">
        <v>4721279</v>
      </c>
    </row>
    <row r="23" spans="1:11" ht="12.75" customHeight="1" x14ac:dyDescent="0.2">
      <c r="A23" s="225" t="s">
        <v>107</v>
      </c>
      <c r="B23" s="225"/>
      <c r="C23" s="225"/>
      <c r="D23" s="225"/>
      <c r="E23" s="225"/>
      <c r="F23" s="225"/>
      <c r="G23" s="11">
        <v>16</v>
      </c>
      <c r="H23" s="56">
        <v>3933028</v>
      </c>
      <c r="I23" s="56">
        <v>2100486</v>
      </c>
      <c r="J23" s="56">
        <v>4789495</v>
      </c>
      <c r="K23" s="56">
        <v>2577567</v>
      </c>
    </row>
    <row r="24" spans="1:11" ht="12.75" customHeight="1" x14ac:dyDescent="0.2">
      <c r="A24" s="189" t="s">
        <v>108</v>
      </c>
      <c r="B24" s="189"/>
      <c r="C24" s="189"/>
      <c r="D24" s="189"/>
      <c r="E24" s="189"/>
      <c r="F24" s="189"/>
      <c r="G24" s="11">
        <v>17</v>
      </c>
      <c r="H24" s="56">
        <v>7781528</v>
      </c>
      <c r="I24" s="56">
        <v>3953036</v>
      </c>
      <c r="J24" s="56">
        <v>7786055</v>
      </c>
      <c r="K24" s="56">
        <v>3903488</v>
      </c>
    </row>
    <row r="25" spans="1:11" ht="12.75" customHeight="1" x14ac:dyDescent="0.2">
      <c r="A25" s="189" t="s">
        <v>109</v>
      </c>
      <c r="B25" s="189"/>
      <c r="C25" s="189"/>
      <c r="D25" s="189"/>
      <c r="E25" s="189"/>
      <c r="F25" s="189"/>
      <c r="G25" s="11">
        <v>18</v>
      </c>
      <c r="H25" s="56">
        <v>2801214</v>
      </c>
      <c r="I25" s="56">
        <v>1674913</v>
      </c>
      <c r="J25" s="56">
        <v>3458678</v>
      </c>
      <c r="K25" s="56">
        <v>1705045</v>
      </c>
    </row>
    <row r="26" spans="1:11" ht="12.75" customHeight="1" x14ac:dyDescent="0.2">
      <c r="A26" s="190" t="s">
        <v>440</v>
      </c>
      <c r="B26" s="190"/>
      <c r="C26" s="190"/>
      <c r="D26" s="190"/>
      <c r="E26" s="190"/>
      <c r="F26" s="190"/>
      <c r="G26" s="12">
        <v>19</v>
      </c>
      <c r="H26" s="55">
        <f>H27+H28</f>
        <v>-1881806</v>
      </c>
      <c r="I26" s="55">
        <f>I27+I28</f>
        <v>-2921166</v>
      </c>
      <c r="J26" s="55">
        <f>J27+J28</f>
        <v>-1218566</v>
      </c>
      <c r="K26" s="55">
        <f>K27+K28</f>
        <v>-564567</v>
      </c>
    </row>
    <row r="27" spans="1:11" ht="12.75" customHeight="1" x14ac:dyDescent="0.2">
      <c r="A27" s="225" t="s">
        <v>123</v>
      </c>
      <c r="B27" s="225"/>
      <c r="C27" s="225"/>
      <c r="D27" s="225"/>
      <c r="E27" s="225"/>
      <c r="F27" s="225"/>
      <c r="G27" s="11">
        <v>20</v>
      </c>
      <c r="H27" s="56">
        <v>0</v>
      </c>
      <c r="I27" s="56">
        <v>0</v>
      </c>
      <c r="J27" s="56">
        <v>0</v>
      </c>
      <c r="K27" s="56">
        <v>0</v>
      </c>
    </row>
    <row r="28" spans="1:11" ht="12.75" customHeight="1" x14ac:dyDescent="0.2">
      <c r="A28" s="225" t="s">
        <v>124</v>
      </c>
      <c r="B28" s="225"/>
      <c r="C28" s="225"/>
      <c r="D28" s="225"/>
      <c r="E28" s="225"/>
      <c r="F28" s="225"/>
      <c r="G28" s="11">
        <v>21</v>
      </c>
      <c r="H28" s="56">
        <v>-1881806</v>
      </c>
      <c r="I28" s="56">
        <v>-2921166</v>
      </c>
      <c r="J28" s="56">
        <v>-1218566</v>
      </c>
      <c r="K28" s="56">
        <v>-564567</v>
      </c>
    </row>
    <row r="29" spans="1:11" ht="12.75" customHeight="1" x14ac:dyDescent="0.2">
      <c r="A29" s="190" t="s">
        <v>441</v>
      </c>
      <c r="B29" s="190"/>
      <c r="C29" s="190"/>
      <c r="D29" s="190"/>
      <c r="E29" s="190"/>
      <c r="F29" s="190"/>
      <c r="G29" s="12">
        <v>22</v>
      </c>
      <c r="H29" s="55">
        <f>SUM(H30:H35)</f>
        <v>52205</v>
      </c>
      <c r="I29" s="55">
        <f>SUM(I30:I35)</f>
        <v>26392</v>
      </c>
      <c r="J29" s="55">
        <f>SUM(J30:J35)</f>
        <v>56676</v>
      </c>
      <c r="K29" s="55">
        <f>SUM(K30:K35)</f>
        <v>34753</v>
      </c>
    </row>
    <row r="30" spans="1:11" ht="12.75" customHeight="1" x14ac:dyDescent="0.2">
      <c r="A30" s="225" t="s">
        <v>125</v>
      </c>
      <c r="B30" s="225"/>
      <c r="C30" s="225"/>
      <c r="D30" s="225"/>
      <c r="E30" s="225"/>
      <c r="F30" s="225"/>
      <c r="G30" s="11">
        <v>23</v>
      </c>
      <c r="H30" s="56">
        <v>0</v>
      </c>
      <c r="I30" s="56">
        <v>0</v>
      </c>
      <c r="J30" s="56">
        <v>0</v>
      </c>
      <c r="K30" s="56">
        <v>0</v>
      </c>
    </row>
    <row r="31" spans="1:11" ht="12.75" customHeight="1" x14ac:dyDescent="0.2">
      <c r="A31" s="225" t="s">
        <v>126</v>
      </c>
      <c r="B31" s="225"/>
      <c r="C31" s="225"/>
      <c r="D31" s="225"/>
      <c r="E31" s="225"/>
      <c r="F31" s="225"/>
      <c r="G31" s="11">
        <v>24</v>
      </c>
      <c r="H31" s="56">
        <v>0</v>
      </c>
      <c r="I31" s="56">
        <v>0</v>
      </c>
      <c r="J31" s="56">
        <v>0</v>
      </c>
      <c r="K31" s="56">
        <v>0</v>
      </c>
    </row>
    <row r="32" spans="1:11" ht="12.75" customHeight="1" x14ac:dyDescent="0.2">
      <c r="A32" s="225" t="s">
        <v>127</v>
      </c>
      <c r="B32" s="225"/>
      <c r="C32" s="225"/>
      <c r="D32" s="225"/>
      <c r="E32" s="225"/>
      <c r="F32" s="225"/>
      <c r="G32" s="11">
        <v>25</v>
      </c>
      <c r="H32" s="56">
        <v>52205</v>
      </c>
      <c r="I32" s="56">
        <v>26392</v>
      </c>
      <c r="J32" s="56">
        <v>56676</v>
      </c>
      <c r="K32" s="56">
        <v>34753</v>
      </c>
    </row>
    <row r="33" spans="1:11" ht="12.75" customHeight="1" x14ac:dyDescent="0.2">
      <c r="A33" s="225" t="s">
        <v>128</v>
      </c>
      <c r="B33" s="225"/>
      <c r="C33" s="225"/>
      <c r="D33" s="225"/>
      <c r="E33" s="225"/>
      <c r="F33" s="225"/>
      <c r="G33" s="11">
        <v>26</v>
      </c>
      <c r="H33" s="56">
        <v>0</v>
      </c>
      <c r="I33" s="56">
        <v>0</v>
      </c>
      <c r="J33" s="56">
        <v>0</v>
      </c>
      <c r="K33" s="56">
        <v>0</v>
      </c>
    </row>
    <row r="34" spans="1:11" ht="12.75" customHeight="1" x14ac:dyDescent="0.2">
      <c r="A34" s="225" t="s">
        <v>129</v>
      </c>
      <c r="B34" s="225"/>
      <c r="C34" s="225"/>
      <c r="D34" s="225"/>
      <c r="E34" s="225"/>
      <c r="F34" s="225"/>
      <c r="G34" s="11">
        <v>27</v>
      </c>
      <c r="H34" s="56">
        <v>0</v>
      </c>
      <c r="I34" s="56">
        <v>0</v>
      </c>
      <c r="J34" s="56">
        <v>0</v>
      </c>
      <c r="K34" s="56">
        <v>0</v>
      </c>
    </row>
    <row r="35" spans="1:11" ht="12.75" customHeight="1" x14ac:dyDescent="0.2">
      <c r="A35" s="225" t="s">
        <v>130</v>
      </c>
      <c r="B35" s="225"/>
      <c r="C35" s="225"/>
      <c r="D35" s="225"/>
      <c r="E35" s="225"/>
      <c r="F35" s="225"/>
      <c r="G35" s="11">
        <v>28</v>
      </c>
      <c r="H35" s="56">
        <v>0</v>
      </c>
      <c r="I35" s="56">
        <v>0</v>
      </c>
      <c r="J35" s="56">
        <v>0</v>
      </c>
      <c r="K35" s="56">
        <v>0</v>
      </c>
    </row>
    <row r="36" spans="1:11" ht="12.75" customHeight="1" x14ac:dyDescent="0.2">
      <c r="A36" s="189" t="s">
        <v>110</v>
      </c>
      <c r="B36" s="189"/>
      <c r="C36" s="189"/>
      <c r="D36" s="189"/>
      <c r="E36" s="189"/>
      <c r="F36" s="189"/>
      <c r="G36" s="11">
        <v>29</v>
      </c>
      <c r="H36" s="56">
        <v>-276338</v>
      </c>
      <c r="I36" s="56">
        <v>-591638</v>
      </c>
      <c r="J36" s="56">
        <v>243585</v>
      </c>
      <c r="K36" s="56">
        <v>109934</v>
      </c>
    </row>
    <row r="37" spans="1:11" ht="12.75" customHeight="1" x14ac:dyDescent="0.2">
      <c r="A37" s="224" t="s">
        <v>359</v>
      </c>
      <c r="B37" s="224"/>
      <c r="C37" s="224"/>
      <c r="D37" s="224"/>
      <c r="E37" s="224"/>
      <c r="F37" s="224"/>
      <c r="G37" s="12">
        <v>30</v>
      </c>
      <c r="H37" s="55">
        <f>SUM(H38:H47)</f>
        <v>11589723</v>
      </c>
      <c r="I37" s="55">
        <f>SUM(I38:I47)</f>
        <v>11460240</v>
      </c>
      <c r="J37" s="55">
        <f>SUM(J38:J47)</f>
        <v>14458685</v>
      </c>
      <c r="K37" s="55">
        <f>SUM(K38:K47)</f>
        <v>3928578</v>
      </c>
    </row>
    <row r="38" spans="1:11" ht="12.75" customHeight="1" x14ac:dyDescent="0.2">
      <c r="A38" s="189" t="s">
        <v>131</v>
      </c>
      <c r="B38" s="189"/>
      <c r="C38" s="189"/>
      <c r="D38" s="189"/>
      <c r="E38" s="189"/>
      <c r="F38" s="189"/>
      <c r="G38" s="11">
        <v>31</v>
      </c>
      <c r="H38" s="56">
        <v>11113345</v>
      </c>
      <c r="I38" s="56">
        <v>11113345</v>
      </c>
      <c r="J38" s="56">
        <v>13894727</v>
      </c>
      <c r="K38" s="56">
        <v>3593189</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178811</v>
      </c>
      <c r="I41" s="56">
        <v>110247</v>
      </c>
      <c r="J41" s="56">
        <v>215697</v>
      </c>
      <c r="K41" s="56">
        <v>105926</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2220</v>
      </c>
      <c r="I43" s="56">
        <v>2220</v>
      </c>
      <c r="J43" s="56">
        <v>1554</v>
      </c>
      <c r="K43" s="56">
        <v>1554</v>
      </c>
    </row>
    <row r="44" spans="1:11" ht="12.75" customHeight="1" x14ac:dyDescent="0.2">
      <c r="A44" s="189" t="s">
        <v>137</v>
      </c>
      <c r="B44" s="189"/>
      <c r="C44" s="189"/>
      <c r="D44" s="189"/>
      <c r="E44" s="189"/>
      <c r="F44" s="189"/>
      <c r="G44" s="11">
        <v>37</v>
      </c>
      <c r="H44" s="56">
        <v>295347</v>
      </c>
      <c r="I44" s="56">
        <v>240552</v>
      </c>
      <c r="J44" s="56">
        <v>346707</v>
      </c>
      <c r="K44" s="56">
        <v>227909</v>
      </c>
    </row>
    <row r="45" spans="1:11" ht="12.75" customHeight="1" x14ac:dyDescent="0.2">
      <c r="A45" s="189" t="s">
        <v>138</v>
      </c>
      <c r="B45" s="189"/>
      <c r="C45" s="189"/>
      <c r="D45" s="189"/>
      <c r="E45" s="189"/>
      <c r="F45" s="189"/>
      <c r="G45" s="11">
        <v>38</v>
      </c>
      <c r="H45" s="56">
        <v>0</v>
      </c>
      <c r="I45" s="56">
        <v>-6124</v>
      </c>
      <c r="J45" s="56">
        <v>0</v>
      </c>
      <c r="K45" s="56">
        <v>0</v>
      </c>
    </row>
    <row r="46" spans="1:11" ht="12.75" customHeight="1" x14ac:dyDescent="0.2">
      <c r="A46" s="189" t="s">
        <v>139</v>
      </c>
      <c r="B46" s="189"/>
      <c r="C46" s="189"/>
      <c r="D46" s="189"/>
      <c r="E46" s="189"/>
      <c r="F46" s="189"/>
      <c r="G46" s="11">
        <v>39</v>
      </c>
      <c r="H46" s="56">
        <v>0</v>
      </c>
      <c r="I46" s="56">
        <v>0</v>
      </c>
      <c r="J46" s="56">
        <v>0</v>
      </c>
      <c r="K46" s="56">
        <v>0</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4" t="s">
        <v>360</v>
      </c>
      <c r="B48" s="224"/>
      <c r="C48" s="224"/>
      <c r="D48" s="224"/>
      <c r="E48" s="224"/>
      <c r="F48" s="224"/>
      <c r="G48" s="12">
        <v>41</v>
      </c>
      <c r="H48" s="55">
        <f>SUM(H49:H55)</f>
        <v>303810</v>
      </c>
      <c r="I48" s="55">
        <f>SUM(I49:I55)</f>
        <v>171459</v>
      </c>
      <c r="J48" s="55">
        <f>SUM(J49:J55)</f>
        <v>655711</v>
      </c>
      <c r="K48" s="55">
        <f>SUM(K49:K55)</f>
        <v>307851</v>
      </c>
    </row>
    <row r="49" spans="1:11" ht="25.15" customHeight="1" x14ac:dyDescent="0.2">
      <c r="A49" s="189" t="s">
        <v>141</v>
      </c>
      <c r="B49" s="189"/>
      <c r="C49" s="189"/>
      <c r="D49" s="189"/>
      <c r="E49" s="189"/>
      <c r="F49" s="189"/>
      <c r="G49" s="11">
        <v>42</v>
      </c>
      <c r="H49" s="56">
        <v>86972</v>
      </c>
      <c r="I49" s="56">
        <v>37952</v>
      </c>
      <c r="J49" s="56">
        <v>296185</v>
      </c>
      <c r="K49" s="56">
        <v>147460</v>
      </c>
    </row>
    <row r="50" spans="1:11" ht="12.75" customHeight="1" x14ac:dyDescent="0.2">
      <c r="A50" s="228" t="s">
        <v>142</v>
      </c>
      <c r="B50" s="228"/>
      <c r="C50" s="228"/>
      <c r="D50" s="228"/>
      <c r="E50" s="228"/>
      <c r="F50" s="228"/>
      <c r="G50" s="11">
        <v>43</v>
      </c>
      <c r="H50" s="56">
        <v>0</v>
      </c>
      <c r="I50" s="56">
        <v>0</v>
      </c>
      <c r="J50" s="56">
        <v>0</v>
      </c>
      <c r="K50" s="56">
        <v>0</v>
      </c>
    </row>
    <row r="51" spans="1:11" ht="12.75" customHeight="1" x14ac:dyDescent="0.2">
      <c r="A51" s="228" t="s">
        <v>143</v>
      </c>
      <c r="B51" s="228"/>
      <c r="C51" s="228"/>
      <c r="D51" s="228"/>
      <c r="E51" s="228"/>
      <c r="F51" s="228"/>
      <c r="G51" s="11">
        <v>44</v>
      </c>
      <c r="H51" s="56">
        <v>183388</v>
      </c>
      <c r="I51" s="56">
        <v>110340</v>
      </c>
      <c r="J51" s="56">
        <v>248663</v>
      </c>
      <c r="K51" s="56">
        <v>135089</v>
      </c>
    </row>
    <row r="52" spans="1:11" ht="12.75" customHeight="1" x14ac:dyDescent="0.2">
      <c r="A52" s="228" t="s">
        <v>144</v>
      </c>
      <c r="B52" s="228"/>
      <c r="C52" s="228"/>
      <c r="D52" s="228"/>
      <c r="E52" s="228"/>
      <c r="F52" s="228"/>
      <c r="G52" s="11">
        <v>45</v>
      </c>
      <c r="H52" s="56">
        <v>17920</v>
      </c>
      <c r="I52" s="56">
        <v>17920</v>
      </c>
      <c r="J52" s="56">
        <v>15458</v>
      </c>
      <c r="K52" s="56">
        <v>13762</v>
      </c>
    </row>
    <row r="53" spans="1:11" ht="12.75" customHeight="1" x14ac:dyDescent="0.2">
      <c r="A53" s="228" t="s">
        <v>145</v>
      </c>
      <c r="B53" s="228"/>
      <c r="C53" s="228"/>
      <c r="D53" s="228"/>
      <c r="E53" s="228"/>
      <c r="F53" s="228"/>
      <c r="G53" s="11">
        <v>46</v>
      </c>
      <c r="H53" s="56">
        <v>15530</v>
      </c>
      <c r="I53" s="56">
        <v>5247</v>
      </c>
      <c r="J53" s="56">
        <v>95405</v>
      </c>
      <c r="K53" s="56">
        <v>11540</v>
      </c>
    </row>
    <row r="54" spans="1:11" ht="12.75" customHeight="1" x14ac:dyDescent="0.2">
      <c r="A54" s="228" t="s">
        <v>146</v>
      </c>
      <c r="B54" s="228"/>
      <c r="C54" s="228"/>
      <c r="D54" s="228"/>
      <c r="E54" s="228"/>
      <c r="F54" s="228"/>
      <c r="G54" s="11">
        <v>47</v>
      </c>
      <c r="H54" s="56">
        <v>0</v>
      </c>
      <c r="I54" s="56">
        <v>0</v>
      </c>
      <c r="J54" s="56">
        <v>0</v>
      </c>
      <c r="K54" s="56">
        <v>0</v>
      </c>
    </row>
    <row r="55" spans="1:11" ht="12.75" customHeight="1" x14ac:dyDescent="0.2">
      <c r="A55" s="228" t="s">
        <v>147</v>
      </c>
      <c r="B55" s="228"/>
      <c r="C55" s="228"/>
      <c r="D55" s="228"/>
      <c r="E55" s="228"/>
      <c r="F55" s="228"/>
      <c r="G55" s="11">
        <v>48</v>
      </c>
      <c r="H55" s="56">
        <v>0</v>
      </c>
      <c r="I55" s="56">
        <v>0</v>
      </c>
      <c r="J55" s="56">
        <v>0</v>
      </c>
      <c r="K55" s="56">
        <v>0</v>
      </c>
    </row>
    <row r="56" spans="1:11" ht="22.15" customHeight="1" x14ac:dyDescent="0.2">
      <c r="A56" s="230" t="s">
        <v>148</v>
      </c>
      <c r="B56" s="230"/>
      <c r="C56" s="230"/>
      <c r="D56" s="230"/>
      <c r="E56" s="230"/>
      <c r="F56" s="230"/>
      <c r="G56" s="11">
        <v>49</v>
      </c>
      <c r="H56" s="56">
        <v>0</v>
      </c>
      <c r="I56" s="56">
        <v>0</v>
      </c>
      <c r="J56" s="56">
        <v>0</v>
      </c>
      <c r="K56" s="56">
        <v>0</v>
      </c>
    </row>
    <row r="57" spans="1:11" ht="12.75" customHeight="1" x14ac:dyDescent="0.2">
      <c r="A57" s="230" t="s">
        <v>149</v>
      </c>
      <c r="B57" s="230"/>
      <c r="C57" s="230"/>
      <c r="D57" s="230"/>
      <c r="E57" s="230"/>
      <c r="F57" s="230"/>
      <c r="G57" s="11">
        <v>50</v>
      </c>
      <c r="H57" s="56">
        <v>0</v>
      </c>
      <c r="I57" s="56">
        <v>0</v>
      </c>
      <c r="J57" s="56">
        <v>0</v>
      </c>
      <c r="K57" s="56">
        <v>0</v>
      </c>
    </row>
    <row r="58" spans="1:11" ht="24.6" customHeight="1" x14ac:dyDescent="0.2">
      <c r="A58" s="230" t="s">
        <v>150</v>
      </c>
      <c r="B58" s="230"/>
      <c r="C58" s="230"/>
      <c r="D58" s="230"/>
      <c r="E58" s="230"/>
      <c r="F58" s="230"/>
      <c r="G58" s="11">
        <v>51</v>
      </c>
      <c r="H58" s="56">
        <v>0</v>
      </c>
      <c r="I58" s="56">
        <v>0</v>
      </c>
      <c r="J58" s="56">
        <v>0</v>
      </c>
      <c r="K58" s="56">
        <v>0</v>
      </c>
    </row>
    <row r="59" spans="1:11" ht="12.75" customHeight="1" x14ac:dyDescent="0.2">
      <c r="A59" s="230" t="s">
        <v>151</v>
      </c>
      <c r="B59" s="230"/>
      <c r="C59" s="230"/>
      <c r="D59" s="230"/>
      <c r="E59" s="230"/>
      <c r="F59" s="230"/>
      <c r="G59" s="11">
        <v>52</v>
      </c>
      <c r="H59" s="56">
        <v>0</v>
      </c>
      <c r="I59" s="56">
        <v>0</v>
      </c>
      <c r="J59" s="56">
        <v>0</v>
      </c>
      <c r="K59" s="56">
        <v>0</v>
      </c>
    </row>
    <row r="60" spans="1:11" ht="12.75" customHeight="1" x14ac:dyDescent="0.2">
      <c r="A60" s="224" t="s">
        <v>361</v>
      </c>
      <c r="B60" s="224"/>
      <c r="C60" s="224"/>
      <c r="D60" s="224"/>
      <c r="E60" s="224"/>
      <c r="F60" s="224"/>
      <c r="G60" s="12">
        <v>53</v>
      </c>
      <c r="H60" s="55">
        <f>H8+H37+H56+H57</f>
        <v>180183579</v>
      </c>
      <c r="I60" s="55">
        <f t="shared" ref="I60:K60" si="0">I8+I37+I56+I57</f>
        <v>95984744</v>
      </c>
      <c r="J60" s="55">
        <f t="shared" si="0"/>
        <v>201637255</v>
      </c>
      <c r="K60" s="55">
        <f t="shared" si="0"/>
        <v>97725757</v>
      </c>
    </row>
    <row r="61" spans="1:11" ht="12.75" customHeight="1" x14ac:dyDescent="0.2">
      <c r="A61" s="224" t="s">
        <v>362</v>
      </c>
      <c r="B61" s="224"/>
      <c r="C61" s="224"/>
      <c r="D61" s="224"/>
      <c r="E61" s="224"/>
      <c r="F61" s="224"/>
      <c r="G61" s="12">
        <v>54</v>
      </c>
      <c r="H61" s="55">
        <f>H14+H48+H58+H59</f>
        <v>154649152</v>
      </c>
      <c r="I61" s="55">
        <f t="shared" ref="I61:K61" si="1">I14+I48+I58+I59</f>
        <v>76612333</v>
      </c>
      <c r="J61" s="55">
        <f t="shared" si="1"/>
        <v>165277332</v>
      </c>
      <c r="K61" s="55">
        <f t="shared" si="1"/>
        <v>84961636</v>
      </c>
    </row>
    <row r="62" spans="1:11" ht="12.75" customHeight="1" x14ac:dyDescent="0.2">
      <c r="A62" s="224" t="s">
        <v>363</v>
      </c>
      <c r="B62" s="224"/>
      <c r="C62" s="224"/>
      <c r="D62" s="224"/>
      <c r="E62" s="224"/>
      <c r="F62" s="224"/>
      <c r="G62" s="12">
        <v>55</v>
      </c>
      <c r="H62" s="55">
        <f>H60-H61</f>
        <v>25534427</v>
      </c>
      <c r="I62" s="55">
        <f t="shared" ref="I62:K62" si="2">I60-I61</f>
        <v>19372411</v>
      </c>
      <c r="J62" s="55">
        <f t="shared" si="2"/>
        <v>36359923</v>
      </c>
      <c r="K62" s="55">
        <f t="shared" si="2"/>
        <v>12764121</v>
      </c>
    </row>
    <row r="63" spans="1:11" ht="12.75" customHeight="1" x14ac:dyDescent="0.2">
      <c r="A63" s="229" t="s">
        <v>364</v>
      </c>
      <c r="B63" s="229"/>
      <c r="C63" s="229"/>
      <c r="D63" s="229"/>
      <c r="E63" s="229"/>
      <c r="F63" s="229"/>
      <c r="G63" s="12">
        <v>56</v>
      </c>
      <c r="H63" s="55">
        <f>+IF((H60-H61)&gt;0,(H60-H61),0)</f>
        <v>25534427</v>
      </c>
      <c r="I63" s="55">
        <f t="shared" ref="I63:K63" si="3">+IF((I60-I61)&gt;0,(I60-I61),0)</f>
        <v>19372411</v>
      </c>
      <c r="J63" s="55">
        <f t="shared" si="3"/>
        <v>36359923</v>
      </c>
      <c r="K63" s="55">
        <f t="shared" si="3"/>
        <v>12764121</v>
      </c>
    </row>
    <row r="64" spans="1:11" ht="12.75" customHeight="1" x14ac:dyDescent="0.2">
      <c r="A64" s="229" t="s">
        <v>365</v>
      </c>
      <c r="B64" s="229"/>
      <c r="C64" s="229"/>
      <c r="D64" s="229"/>
      <c r="E64" s="229"/>
      <c r="F64" s="229"/>
      <c r="G64" s="12">
        <v>57</v>
      </c>
      <c r="H64" s="55">
        <f>+IF((H60-H61)&lt;0,(H60-H61),0)</f>
        <v>0</v>
      </c>
      <c r="I64" s="55">
        <f t="shared" ref="I64:K64" si="4">+IF((I60-I61)&lt;0,(I60-I61),0)</f>
        <v>0</v>
      </c>
      <c r="J64" s="55">
        <f t="shared" si="4"/>
        <v>0</v>
      </c>
      <c r="K64" s="55">
        <f t="shared" si="4"/>
        <v>0</v>
      </c>
    </row>
    <row r="65" spans="1:11" ht="12.75" customHeight="1" x14ac:dyDescent="0.2">
      <c r="A65" s="230" t="s">
        <v>111</v>
      </c>
      <c r="B65" s="230"/>
      <c r="C65" s="230"/>
      <c r="D65" s="230"/>
      <c r="E65" s="230"/>
      <c r="F65" s="230"/>
      <c r="G65" s="11">
        <v>58</v>
      </c>
      <c r="H65" s="56">
        <v>-16889016</v>
      </c>
      <c r="I65" s="56">
        <v>-18007673</v>
      </c>
      <c r="J65" s="56">
        <v>4306388</v>
      </c>
      <c r="K65" s="56">
        <v>1754045</v>
      </c>
    </row>
    <row r="66" spans="1:11" ht="12.75" customHeight="1" x14ac:dyDescent="0.2">
      <c r="A66" s="224" t="s">
        <v>366</v>
      </c>
      <c r="B66" s="224"/>
      <c r="C66" s="224"/>
      <c r="D66" s="224"/>
      <c r="E66" s="224"/>
      <c r="F66" s="224"/>
      <c r="G66" s="12">
        <v>59</v>
      </c>
      <c r="H66" s="55">
        <f>H62-H65</f>
        <v>42423443</v>
      </c>
      <c r="I66" s="55">
        <f t="shared" ref="I66:K66" si="5">I62-I65</f>
        <v>37380084</v>
      </c>
      <c r="J66" s="55">
        <f t="shared" si="5"/>
        <v>32053535</v>
      </c>
      <c r="K66" s="55">
        <f t="shared" si="5"/>
        <v>11010076</v>
      </c>
    </row>
    <row r="67" spans="1:11" ht="12.75" customHeight="1" x14ac:dyDescent="0.2">
      <c r="A67" s="229" t="s">
        <v>367</v>
      </c>
      <c r="B67" s="229"/>
      <c r="C67" s="229"/>
      <c r="D67" s="229"/>
      <c r="E67" s="229"/>
      <c r="F67" s="229"/>
      <c r="G67" s="12">
        <v>60</v>
      </c>
      <c r="H67" s="55">
        <f>+IF((H62-H65)&gt;0,(H62-H65),0)</f>
        <v>42423443</v>
      </c>
      <c r="I67" s="55">
        <f t="shared" ref="I67:K67" si="6">+IF((I62-I65)&gt;0,(I62-I65),0)</f>
        <v>37380084</v>
      </c>
      <c r="J67" s="55">
        <f t="shared" si="6"/>
        <v>32053535</v>
      </c>
      <c r="K67" s="55">
        <f t="shared" si="6"/>
        <v>11010076</v>
      </c>
    </row>
    <row r="68" spans="1:11" ht="12.75" customHeight="1" x14ac:dyDescent="0.2">
      <c r="A68" s="229" t="s">
        <v>368</v>
      </c>
      <c r="B68" s="229"/>
      <c r="C68" s="229"/>
      <c r="D68" s="229"/>
      <c r="E68" s="229"/>
      <c r="F68" s="229"/>
      <c r="G68" s="12">
        <v>61</v>
      </c>
      <c r="H68" s="55">
        <f>+IF((H62-H65)&lt;0,(H62-H65),0)</f>
        <v>0</v>
      </c>
      <c r="I68" s="55">
        <f t="shared" ref="I68:K68" si="7">+IF((I62-I65)&lt;0,(I62-I65),0)</f>
        <v>0</v>
      </c>
      <c r="J68" s="55">
        <f t="shared" si="7"/>
        <v>0</v>
      </c>
      <c r="K68" s="55">
        <f t="shared" si="7"/>
        <v>0</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55">
        <f>H71-H72</f>
        <v>0</v>
      </c>
      <c r="I70" s="55">
        <f>I71-I72</f>
        <v>0</v>
      </c>
      <c r="J70" s="55">
        <f>J71-J72</f>
        <v>0</v>
      </c>
      <c r="K70" s="55">
        <f>K71-K72</f>
        <v>0</v>
      </c>
    </row>
    <row r="71" spans="1:11" ht="12.75" customHeight="1" x14ac:dyDescent="0.2">
      <c r="A71" s="228" t="s">
        <v>153</v>
      </c>
      <c r="B71" s="228"/>
      <c r="C71" s="228"/>
      <c r="D71" s="228"/>
      <c r="E71" s="228"/>
      <c r="F71" s="228"/>
      <c r="G71" s="11">
        <v>63</v>
      </c>
      <c r="H71" s="56">
        <v>0</v>
      </c>
      <c r="I71" s="56">
        <v>0</v>
      </c>
      <c r="J71" s="56">
        <v>0</v>
      </c>
      <c r="K71" s="56">
        <v>0</v>
      </c>
    </row>
    <row r="72" spans="1:11" ht="12.75" customHeight="1" x14ac:dyDescent="0.2">
      <c r="A72" s="228" t="s">
        <v>154</v>
      </c>
      <c r="B72" s="228"/>
      <c r="C72" s="228"/>
      <c r="D72" s="228"/>
      <c r="E72" s="228"/>
      <c r="F72" s="228"/>
      <c r="G72" s="11">
        <v>64</v>
      </c>
      <c r="H72" s="56">
        <v>0</v>
      </c>
      <c r="I72" s="56">
        <v>0</v>
      </c>
      <c r="J72" s="56">
        <v>0</v>
      </c>
      <c r="K72" s="56">
        <v>0</v>
      </c>
    </row>
    <row r="73" spans="1:11" ht="12.75" customHeight="1" x14ac:dyDescent="0.2">
      <c r="A73" s="230" t="s">
        <v>155</v>
      </c>
      <c r="B73" s="230"/>
      <c r="C73" s="230"/>
      <c r="D73" s="230"/>
      <c r="E73" s="230"/>
      <c r="F73" s="230"/>
      <c r="G73" s="11">
        <v>65</v>
      </c>
      <c r="H73" s="56">
        <v>0</v>
      </c>
      <c r="I73" s="56">
        <v>0</v>
      </c>
      <c r="J73" s="56">
        <v>0</v>
      </c>
      <c r="K73" s="56">
        <v>0</v>
      </c>
    </row>
    <row r="74" spans="1:11" ht="12.75" customHeight="1" x14ac:dyDescent="0.2">
      <c r="A74" s="229" t="s">
        <v>370</v>
      </c>
      <c r="B74" s="229"/>
      <c r="C74" s="229"/>
      <c r="D74" s="229"/>
      <c r="E74" s="229"/>
      <c r="F74" s="229"/>
      <c r="G74" s="12">
        <v>66</v>
      </c>
      <c r="H74" s="78">
        <v>0</v>
      </c>
      <c r="I74" s="78">
        <v>0</v>
      </c>
      <c r="J74" s="78">
        <v>0</v>
      </c>
      <c r="K74" s="78">
        <v>0</v>
      </c>
    </row>
    <row r="75" spans="1:11" ht="12.75" customHeight="1" x14ac:dyDescent="0.2">
      <c r="A75" s="229" t="s">
        <v>371</v>
      </c>
      <c r="B75" s="229"/>
      <c r="C75" s="229"/>
      <c r="D75" s="229"/>
      <c r="E75" s="229"/>
      <c r="F75" s="229"/>
      <c r="G75" s="12">
        <v>67</v>
      </c>
      <c r="H75" s="78">
        <v>0</v>
      </c>
      <c r="I75" s="78">
        <v>0</v>
      </c>
      <c r="J75" s="78">
        <v>0</v>
      </c>
      <c r="K75" s="78">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8">
        <v>0</v>
      </c>
      <c r="I77" s="78">
        <v>0</v>
      </c>
      <c r="J77" s="78">
        <v>0</v>
      </c>
      <c r="K77" s="78">
        <v>0</v>
      </c>
    </row>
    <row r="78" spans="1:11" ht="12.75" customHeight="1" x14ac:dyDescent="0.2">
      <c r="A78" s="234" t="s">
        <v>373</v>
      </c>
      <c r="B78" s="234"/>
      <c r="C78" s="234"/>
      <c r="D78" s="234"/>
      <c r="E78" s="234"/>
      <c r="F78" s="234"/>
      <c r="G78" s="49">
        <v>69</v>
      </c>
      <c r="H78" s="57">
        <v>0</v>
      </c>
      <c r="I78" s="57">
        <v>0</v>
      </c>
      <c r="J78" s="57">
        <v>0</v>
      </c>
      <c r="K78" s="57">
        <v>0</v>
      </c>
    </row>
    <row r="79" spans="1:11" ht="12.75" customHeight="1" x14ac:dyDescent="0.2">
      <c r="A79" s="234" t="s">
        <v>374</v>
      </c>
      <c r="B79" s="234"/>
      <c r="C79" s="234"/>
      <c r="D79" s="234"/>
      <c r="E79" s="234"/>
      <c r="F79" s="234"/>
      <c r="G79" s="49">
        <v>70</v>
      </c>
      <c r="H79" s="57">
        <v>0</v>
      </c>
      <c r="I79" s="57">
        <v>0</v>
      </c>
      <c r="J79" s="57">
        <v>0</v>
      </c>
      <c r="K79" s="57">
        <v>0</v>
      </c>
    </row>
    <row r="80" spans="1:11" ht="12.75" customHeight="1" x14ac:dyDescent="0.2">
      <c r="A80" s="224" t="s">
        <v>375</v>
      </c>
      <c r="B80" s="224"/>
      <c r="C80" s="224"/>
      <c r="D80" s="224"/>
      <c r="E80" s="224"/>
      <c r="F80" s="224"/>
      <c r="G80" s="12">
        <v>71</v>
      </c>
      <c r="H80" s="78">
        <v>0</v>
      </c>
      <c r="I80" s="78">
        <v>0</v>
      </c>
      <c r="J80" s="78">
        <v>0</v>
      </c>
      <c r="K80" s="78">
        <v>0</v>
      </c>
    </row>
    <row r="81" spans="1:11" ht="12.75" customHeight="1" x14ac:dyDescent="0.2">
      <c r="A81" s="224" t="s">
        <v>376</v>
      </c>
      <c r="B81" s="224"/>
      <c r="C81" s="224"/>
      <c r="D81" s="224"/>
      <c r="E81" s="224"/>
      <c r="F81" s="224"/>
      <c r="G81" s="12">
        <v>72</v>
      </c>
      <c r="H81" s="78">
        <v>0</v>
      </c>
      <c r="I81" s="78">
        <v>0</v>
      </c>
      <c r="J81" s="78">
        <v>0</v>
      </c>
      <c r="K81" s="78">
        <v>0</v>
      </c>
    </row>
    <row r="82" spans="1:11" ht="12.75" customHeight="1" x14ac:dyDescent="0.2">
      <c r="A82" s="229" t="s">
        <v>377</v>
      </c>
      <c r="B82" s="229"/>
      <c r="C82" s="229"/>
      <c r="D82" s="229"/>
      <c r="E82" s="229"/>
      <c r="F82" s="229"/>
      <c r="G82" s="12">
        <v>73</v>
      </c>
      <c r="H82" s="78">
        <v>0</v>
      </c>
      <c r="I82" s="78">
        <v>0</v>
      </c>
      <c r="J82" s="78">
        <v>0</v>
      </c>
      <c r="K82" s="78">
        <v>0</v>
      </c>
    </row>
    <row r="83" spans="1:11" ht="12.75" customHeight="1" x14ac:dyDescent="0.2">
      <c r="A83" s="229" t="s">
        <v>378</v>
      </c>
      <c r="B83" s="229"/>
      <c r="C83" s="229"/>
      <c r="D83" s="229"/>
      <c r="E83" s="229"/>
      <c r="F83" s="229"/>
      <c r="G83" s="12">
        <v>74</v>
      </c>
      <c r="H83" s="78">
        <v>0</v>
      </c>
      <c r="I83" s="78">
        <v>0</v>
      </c>
      <c r="J83" s="78">
        <v>0</v>
      </c>
      <c r="K83" s="78">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8">
        <f>H86+H87</f>
        <v>0</v>
      </c>
      <c r="I85" s="58">
        <f>I86+I87</f>
        <v>0</v>
      </c>
      <c r="J85" s="58">
        <f>J86+J87</f>
        <v>0</v>
      </c>
      <c r="K85" s="58">
        <f>K86+K87</f>
        <v>0</v>
      </c>
    </row>
    <row r="86" spans="1:11" ht="12.75" customHeight="1" x14ac:dyDescent="0.2">
      <c r="A86" s="236" t="s">
        <v>157</v>
      </c>
      <c r="B86" s="236"/>
      <c r="C86" s="236"/>
      <c r="D86" s="236"/>
      <c r="E86" s="236"/>
      <c r="F86" s="236"/>
      <c r="G86" s="11">
        <v>76</v>
      </c>
      <c r="H86" s="59">
        <v>0</v>
      </c>
      <c r="I86" s="59">
        <v>0</v>
      </c>
      <c r="J86" s="59">
        <v>0</v>
      </c>
      <c r="K86" s="59">
        <v>0</v>
      </c>
    </row>
    <row r="87" spans="1:11" ht="12.75" customHeight="1" x14ac:dyDescent="0.2">
      <c r="A87" s="236" t="s">
        <v>158</v>
      </c>
      <c r="B87" s="236"/>
      <c r="C87" s="236"/>
      <c r="D87" s="236"/>
      <c r="E87" s="236"/>
      <c r="F87" s="236"/>
      <c r="G87" s="11">
        <v>77</v>
      </c>
      <c r="H87" s="59">
        <v>0</v>
      </c>
      <c r="I87" s="59">
        <v>0</v>
      </c>
      <c r="J87" s="59">
        <v>0</v>
      </c>
      <c r="K87" s="59">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9">
        <v>42423443</v>
      </c>
      <c r="I89" s="59">
        <v>37380084</v>
      </c>
      <c r="J89" s="59">
        <v>32053535</v>
      </c>
      <c r="K89" s="59">
        <v>11010076</v>
      </c>
    </row>
    <row r="90" spans="1:11" ht="24" customHeight="1" x14ac:dyDescent="0.2">
      <c r="A90" s="191" t="s">
        <v>435</v>
      </c>
      <c r="B90" s="191"/>
      <c r="C90" s="191"/>
      <c r="D90" s="191"/>
      <c r="E90" s="191"/>
      <c r="F90" s="191"/>
      <c r="G90" s="12">
        <v>79</v>
      </c>
      <c r="H90" s="76">
        <f>H91+H98</f>
        <v>0</v>
      </c>
      <c r="I90" s="76">
        <f>I91+I98</f>
        <v>0</v>
      </c>
      <c r="J90" s="76">
        <f t="shared" ref="J90:K90" si="8">J91+J98</f>
        <v>0</v>
      </c>
      <c r="K90" s="76">
        <f t="shared" si="8"/>
        <v>0</v>
      </c>
    </row>
    <row r="91" spans="1:11" ht="24" customHeight="1" x14ac:dyDescent="0.2">
      <c r="A91" s="239" t="s">
        <v>442</v>
      </c>
      <c r="B91" s="239"/>
      <c r="C91" s="239"/>
      <c r="D91" s="239"/>
      <c r="E91" s="239"/>
      <c r="F91" s="239"/>
      <c r="G91" s="12">
        <v>80</v>
      </c>
      <c r="H91" s="76">
        <f>SUM(H92:H96)</f>
        <v>0</v>
      </c>
      <c r="I91" s="76">
        <f>SUM(I92:I96)</f>
        <v>0</v>
      </c>
      <c r="J91" s="76">
        <f t="shared" ref="J91:K91" si="9">SUM(J92:J96)</f>
        <v>0</v>
      </c>
      <c r="K91" s="76">
        <f t="shared" si="9"/>
        <v>0</v>
      </c>
    </row>
    <row r="92" spans="1:11" ht="25.5" customHeight="1" x14ac:dyDescent="0.2">
      <c r="A92" s="228" t="s">
        <v>380</v>
      </c>
      <c r="B92" s="228"/>
      <c r="C92" s="228"/>
      <c r="D92" s="228"/>
      <c r="E92" s="228"/>
      <c r="F92" s="228"/>
      <c r="G92" s="12">
        <v>81</v>
      </c>
      <c r="H92" s="59">
        <v>0</v>
      </c>
      <c r="I92" s="59">
        <v>0</v>
      </c>
      <c r="J92" s="59">
        <v>0</v>
      </c>
      <c r="K92" s="59">
        <v>0</v>
      </c>
    </row>
    <row r="93" spans="1:11" ht="38.25" customHeight="1" x14ac:dyDescent="0.2">
      <c r="A93" s="228" t="s">
        <v>381</v>
      </c>
      <c r="B93" s="228"/>
      <c r="C93" s="228"/>
      <c r="D93" s="228"/>
      <c r="E93" s="228"/>
      <c r="F93" s="228"/>
      <c r="G93" s="12">
        <v>82</v>
      </c>
      <c r="H93" s="59">
        <v>0</v>
      </c>
      <c r="I93" s="59">
        <v>0</v>
      </c>
      <c r="J93" s="59">
        <v>0</v>
      </c>
      <c r="K93" s="59">
        <v>0</v>
      </c>
    </row>
    <row r="94" spans="1:11" ht="38.25" customHeight="1" x14ac:dyDescent="0.2">
      <c r="A94" s="228" t="s">
        <v>382</v>
      </c>
      <c r="B94" s="228"/>
      <c r="C94" s="228"/>
      <c r="D94" s="228"/>
      <c r="E94" s="228"/>
      <c r="F94" s="228"/>
      <c r="G94" s="12">
        <v>83</v>
      </c>
      <c r="H94" s="59">
        <v>0</v>
      </c>
      <c r="I94" s="59">
        <v>0</v>
      </c>
      <c r="J94" s="59">
        <v>0</v>
      </c>
      <c r="K94" s="59">
        <v>0</v>
      </c>
    </row>
    <row r="95" spans="1:11" x14ac:dyDescent="0.2">
      <c r="A95" s="228" t="s">
        <v>383</v>
      </c>
      <c r="B95" s="228"/>
      <c r="C95" s="228"/>
      <c r="D95" s="228"/>
      <c r="E95" s="228"/>
      <c r="F95" s="228"/>
      <c r="G95" s="12">
        <v>84</v>
      </c>
      <c r="H95" s="59">
        <v>0</v>
      </c>
      <c r="I95" s="59">
        <v>0</v>
      </c>
      <c r="J95" s="59">
        <v>0</v>
      </c>
      <c r="K95" s="59">
        <v>0</v>
      </c>
    </row>
    <row r="96" spans="1:11" x14ac:dyDescent="0.2">
      <c r="A96" s="228" t="s">
        <v>384</v>
      </c>
      <c r="B96" s="228"/>
      <c r="C96" s="228"/>
      <c r="D96" s="228"/>
      <c r="E96" s="228"/>
      <c r="F96" s="228"/>
      <c r="G96" s="12">
        <v>85</v>
      </c>
      <c r="H96" s="59">
        <v>0</v>
      </c>
      <c r="I96" s="59">
        <v>0</v>
      </c>
      <c r="J96" s="59">
        <v>0</v>
      </c>
      <c r="K96" s="59">
        <v>0</v>
      </c>
    </row>
    <row r="97" spans="1:11" ht="26.25" customHeight="1" x14ac:dyDescent="0.2">
      <c r="A97" s="228" t="s">
        <v>385</v>
      </c>
      <c r="B97" s="228"/>
      <c r="C97" s="228"/>
      <c r="D97" s="228"/>
      <c r="E97" s="228"/>
      <c r="F97" s="228"/>
      <c r="G97" s="12">
        <v>86</v>
      </c>
      <c r="H97" s="59">
        <v>0</v>
      </c>
      <c r="I97" s="59">
        <v>0</v>
      </c>
      <c r="J97" s="59">
        <v>0</v>
      </c>
      <c r="K97" s="59">
        <v>0</v>
      </c>
    </row>
    <row r="98" spans="1:11" ht="25.5" customHeight="1" x14ac:dyDescent="0.2">
      <c r="A98" s="239" t="s">
        <v>436</v>
      </c>
      <c r="B98" s="239"/>
      <c r="C98" s="239"/>
      <c r="D98" s="239"/>
      <c r="E98" s="239"/>
      <c r="F98" s="239"/>
      <c r="G98" s="12">
        <v>87</v>
      </c>
      <c r="H98" s="76">
        <f>SUM(H99:H106)</f>
        <v>0</v>
      </c>
      <c r="I98" s="76">
        <f>SUM(I99:I106)</f>
        <v>0</v>
      </c>
      <c r="J98" s="76">
        <f t="shared" ref="J98:K98" si="10">SUM(J99:J106)</f>
        <v>0</v>
      </c>
      <c r="K98" s="76">
        <f t="shared" si="10"/>
        <v>0</v>
      </c>
    </row>
    <row r="99" spans="1:11" x14ac:dyDescent="0.2">
      <c r="A99" s="240" t="s">
        <v>160</v>
      </c>
      <c r="B99" s="240"/>
      <c r="C99" s="240"/>
      <c r="D99" s="240"/>
      <c r="E99" s="240"/>
      <c r="F99" s="240"/>
      <c r="G99" s="11">
        <v>88</v>
      </c>
      <c r="H99" s="59">
        <v>0</v>
      </c>
      <c r="I99" s="59">
        <v>0</v>
      </c>
      <c r="J99" s="59">
        <v>0</v>
      </c>
      <c r="K99" s="59">
        <v>0</v>
      </c>
    </row>
    <row r="100" spans="1:11" ht="36" customHeight="1" x14ac:dyDescent="0.2">
      <c r="A100" s="228" t="s">
        <v>386</v>
      </c>
      <c r="B100" s="228"/>
      <c r="C100" s="228"/>
      <c r="D100" s="228"/>
      <c r="E100" s="228"/>
      <c r="F100" s="228"/>
      <c r="G100" s="11">
        <v>89</v>
      </c>
      <c r="H100" s="59">
        <v>0</v>
      </c>
      <c r="I100" s="59">
        <v>0</v>
      </c>
      <c r="J100" s="59">
        <v>0</v>
      </c>
      <c r="K100" s="59">
        <v>0</v>
      </c>
    </row>
    <row r="101" spans="1:11" ht="22.15" customHeight="1" x14ac:dyDescent="0.2">
      <c r="A101" s="240" t="s">
        <v>161</v>
      </c>
      <c r="B101" s="240"/>
      <c r="C101" s="240"/>
      <c r="D101" s="240"/>
      <c r="E101" s="240"/>
      <c r="F101" s="240"/>
      <c r="G101" s="11">
        <v>90</v>
      </c>
      <c r="H101" s="59">
        <v>0</v>
      </c>
      <c r="I101" s="59">
        <v>0</v>
      </c>
      <c r="J101" s="59">
        <v>0</v>
      </c>
      <c r="K101" s="59">
        <v>0</v>
      </c>
    </row>
    <row r="102" spans="1:11" ht="22.15" customHeight="1" x14ac:dyDescent="0.2">
      <c r="A102" s="240" t="s">
        <v>162</v>
      </c>
      <c r="B102" s="240"/>
      <c r="C102" s="240"/>
      <c r="D102" s="240"/>
      <c r="E102" s="240"/>
      <c r="F102" s="240"/>
      <c r="G102" s="11">
        <v>91</v>
      </c>
      <c r="H102" s="59">
        <v>0</v>
      </c>
      <c r="I102" s="59">
        <v>0</v>
      </c>
      <c r="J102" s="59">
        <v>0</v>
      </c>
      <c r="K102" s="59">
        <v>0</v>
      </c>
    </row>
    <row r="103" spans="1:11" ht="22.15" customHeight="1" x14ac:dyDescent="0.2">
      <c r="A103" s="240" t="s">
        <v>163</v>
      </c>
      <c r="B103" s="240"/>
      <c r="C103" s="240"/>
      <c r="D103" s="240"/>
      <c r="E103" s="240"/>
      <c r="F103" s="240"/>
      <c r="G103" s="11">
        <v>92</v>
      </c>
      <c r="H103" s="59">
        <v>0</v>
      </c>
      <c r="I103" s="59">
        <v>0</v>
      </c>
      <c r="J103" s="59">
        <v>0</v>
      </c>
      <c r="K103" s="59">
        <v>0</v>
      </c>
    </row>
    <row r="104" spans="1:11" ht="12.75" customHeight="1" x14ac:dyDescent="0.2">
      <c r="A104" s="228" t="s">
        <v>387</v>
      </c>
      <c r="B104" s="228"/>
      <c r="C104" s="228"/>
      <c r="D104" s="228"/>
      <c r="E104" s="228"/>
      <c r="F104" s="228"/>
      <c r="G104" s="11">
        <v>93</v>
      </c>
      <c r="H104" s="59">
        <v>0</v>
      </c>
      <c r="I104" s="59">
        <v>0</v>
      </c>
      <c r="J104" s="59">
        <v>0</v>
      </c>
      <c r="K104" s="59">
        <v>0</v>
      </c>
    </row>
    <row r="105" spans="1:11" ht="26.25" customHeight="1" x14ac:dyDescent="0.2">
      <c r="A105" s="228" t="s">
        <v>388</v>
      </c>
      <c r="B105" s="228"/>
      <c r="C105" s="228"/>
      <c r="D105" s="228"/>
      <c r="E105" s="228"/>
      <c r="F105" s="228"/>
      <c r="G105" s="11">
        <v>94</v>
      </c>
      <c r="H105" s="59">
        <v>0</v>
      </c>
      <c r="I105" s="59">
        <v>0</v>
      </c>
      <c r="J105" s="59">
        <v>0</v>
      </c>
      <c r="K105" s="59">
        <v>0</v>
      </c>
    </row>
    <row r="106" spans="1:11" x14ac:dyDescent="0.2">
      <c r="A106" s="228" t="s">
        <v>389</v>
      </c>
      <c r="B106" s="228"/>
      <c r="C106" s="228"/>
      <c r="D106" s="228"/>
      <c r="E106" s="228"/>
      <c r="F106" s="228"/>
      <c r="G106" s="11">
        <v>95</v>
      </c>
      <c r="H106" s="59">
        <v>0</v>
      </c>
      <c r="I106" s="59">
        <v>0</v>
      </c>
      <c r="J106" s="59">
        <v>0</v>
      </c>
      <c r="K106" s="59">
        <v>0</v>
      </c>
    </row>
    <row r="107" spans="1:11" ht="24.75" customHeight="1" x14ac:dyDescent="0.2">
      <c r="A107" s="228" t="s">
        <v>390</v>
      </c>
      <c r="B107" s="228"/>
      <c r="C107" s="228"/>
      <c r="D107" s="228"/>
      <c r="E107" s="228"/>
      <c r="F107" s="228"/>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0</v>
      </c>
      <c r="I108" s="76">
        <f>I91+I98-I107-I97</f>
        <v>0</v>
      </c>
      <c r="J108" s="76">
        <f t="shared" ref="J108:K108" si="11">J91+J98-J107-J97</f>
        <v>0</v>
      </c>
      <c r="K108" s="76">
        <f t="shared" si="11"/>
        <v>0</v>
      </c>
    </row>
    <row r="109" spans="1:11" ht="12.75" customHeight="1" x14ac:dyDescent="0.2">
      <c r="A109" s="191" t="s">
        <v>391</v>
      </c>
      <c r="B109" s="191"/>
      <c r="C109" s="191"/>
      <c r="D109" s="191"/>
      <c r="E109" s="191"/>
      <c r="F109" s="191"/>
      <c r="G109" s="12">
        <v>98</v>
      </c>
      <c r="H109" s="58">
        <f>H89+H108</f>
        <v>42423443</v>
      </c>
      <c r="I109" s="58">
        <f>I89+I108</f>
        <v>37380084</v>
      </c>
      <c r="J109" s="58">
        <f t="shared" ref="J109:K109" si="12">J89+J108</f>
        <v>32053535</v>
      </c>
      <c r="K109" s="58">
        <f t="shared" si="12"/>
        <v>11010076</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8">
        <f>H112+H113</f>
        <v>0</v>
      </c>
      <c r="I111" s="58">
        <f>I112+I113</f>
        <v>0</v>
      </c>
      <c r="J111" s="58">
        <f>J112+J113</f>
        <v>0</v>
      </c>
      <c r="K111" s="58">
        <f>K112+K113</f>
        <v>0</v>
      </c>
    </row>
    <row r="112" spans="1:11" ht="12.75" customHeight="1" x14ac:dyDescent="0.2">
      <c r="A112" s="236" t="s">
        <v>113</v>
      </c>
      <c r="B112" s="236"/>
      <c r="C112" s="236"/>
      <c r="D112" s="236"/>
      <c r="E112" s="236"/>
      <c r="F112" s="236"/>
      <c r="G112" s="11">
        <v>100</v>
      </c>
      <c r="H112" s="59">
        <v>0</v>
      </c>
      <c r="I112" s="59">
        <v>0</v>
      </c>
      <c r="J112" s="59">
        <v>0</v>
      </c>
      <c r="K112" s="59">
        <v>0</v>
      </c>
    </row>
    <row r="113" spans="1:11" ht="12.75" customHeight="1" x14ac:dyDescent="0.2">
      <c r="A113" s="236" t="s">
        <v>165</v>
      </c>
      <c r="B113" s="236"/>
      <c r="C113" s="236"/>
      <c r="D113" s="236"/>
      <c r="E113" s="236"/>
      <c r="F113" s="236"/>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1" t="s">
        <v>166</v>
      </c>
      <c r="B1" s="242"/>
      <c r="C1" s="242"/>
      <c r="D1" s="242"/>
      <c r="E1" s="242"/>
      <c r="F1" s="242"/>
      <c r="G1" s="242"/>
      <c r="H1" s="242"/>
      <c r="I1" s="242"/>
    </row>
    <row r="2" spans="1:9" x14ac:dyDescent="0.2">
      <c r="A2" s="243" t="s">
        <v>465</v>
      </c>
      <c r="B2" s="195"/>
      <c r="C2" s="195"/>
      <c r="D2" s="195"/>
      <c r="E2" s="195"/>
      <c r="F2" s="195"/>
      <c r="G2" s="195"/>
      <c r="H2" s="195"/>
      <c r="I2" s="195"/>
    </row>
    <row r="3" spans="1:9" x14ac:dyDescent="0.2">
      <c r="A3" s="245" t="s">
        <v>446</v>
      </c>
      <c r="B3" s="246"/>
      <c r="C3" s="246"/>
      <c r="D3" s="246"/>
      <c r="E3" s="246"/>
      <c r="F3" s="246"/>
      <c r="G3" s="246"/>
      <c r="H3" s="246"/>
      <c r="I3" s="246"/>
    </row>
    <row r="4" spans="1:9" x14ac:dyDescent="0.2">
      <c r="A4" s="244" t="s">
        <v>459</v>
      </c>
      <c r="B4" s="199"/>
      <c r="C4" s="199"/>
      <c r="D4" s="199"/>
      <c r="E4" s="199"/>
      <c r="F4" s="199"/>
      <c r="G4" s="199"/>
      <c r="H4" s="199"/>
      <c r="I4" s="200"/>
    </row>
    <row r="5" spans="1:9" ht="23.25" x14ac:dyDescent="0.2">
      <c r="A5" s="249" t="s">
        <v>2</v>
      </c>
      <c r="B5" s="204"/>
      <c r="C5" s="204"/>
      <c r="D5" s="204"/>
      <c r="E5" s="204"/>
      <c r="F5" s="204"/>
      <c r="G5" s="67" t="s">
        <v>103</v>
      </c>
      <c r="H5" s="68" t="s">
        <v>301</v>
      </c>
      <c r="I5" s="68" t="s">
        <v>279</v>
      </c>
    </row>
    <row r="6" spans="1:9" x14ac:dyDescent="0.2">
      <c r="A6" s="250">
        <v>1</v>
      </c>
      <c r="B6" s="204"/>
      <c r="C6" s="204"/>
      <c r="D6" s="204"/>
      <c r="E6" s="204"/>
      <c r="F6" s="204"/>
      <c r="G6" s="69">
        <v>2</v>
      </c>
      <c r="H6" s="68" t="s">
        <v>167</v>
      </c>
      <c r="I6" s="68"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70">
        <v>1</v>
      </c>
      <c r="H8" s="71">
        <v>25534427</v>
      </c>
      <c r="I8" s="71">
        <v>36359923</v>
      </c>
    </row>
    <row r="9" spans="1:9" ht="12.75" customHeight="1" x14ac:dyDescent="0.2">
      <c r="A9" s="248" t="s">
        <v>171</v>
      </c>
      <c r="B9" s="248"/>
      <c r="C9" s="248"/>
      <c r="D9" s="248"/>
      <c r="E9" s="248"/>
      <c r="F9" s="248"/>
      <c r="G9" s="72">
        <v>2</v>
      </c>
      <c r="H9" s="73">
        <f>H10+H11+H12+H13+H14+H15+H16+H17</f>
        <v>-5024101</v>
      </c>
      <c r="I9" s="73">
        <f>I10+I11+I12+I13+I14+I15+I16+I17</f>
        <v>-8071143</v>
      </c>
    </row>
    <row r="10" spans="1:9" ht="12.75" customHeight="1" x14ac:dyDescent="0.2">
      <c r="A10" s="225" t="s">
        <v>172</v>
      </c>
      <c r="B10" s="225"/>
      <c r="C10" s="225"/>
      <c r="D10" s="225"/>
      <c r="E10" s="225"/>
      <c r="F10" s="225"/>
      <c r="G10" s="70">
        <v>3</v>
      </c>
      <c r="H10" s="71">
        <v>7781528</v>
      </c>
      <c r="I10" s="71">
        <v>7786055</v>
      </c>
    </row>
    <row r="11" spans="1:9" ht="22.15" customHeight="1" x14ac:dyDescent="0.2">
      <c r="A11" s="225" t="s">
        <v>173</v>
      </c>
      <c r="B11" s="225"/>
      <c r="C11" s="225"/>
      <c r="D11" s="225"/>
      <c r="E11" s="225"/>
      <c r="F11" s="225"/>
      <c r="G11" s="70">
        <v>4</v>
      </c>
      <c r="H11" s="71">
        <v>-16649</v>
      </c>
      <c r="I11" s="71">
        <v>-64047</v>
      </c>
    </row>
    <row r="12" spans="1:9" ht="23.45" customHeight="1" x14ac:dyDescent="0.2">
      <c r="A12" s="225" t="s">
        <v>174</v>
      </c>
      <c r="B12" s="225"/>
      <c r="C12" s="225"/>
      <c r="D12" s="225"/>
      <c r="E12" s="225"/>
      <c r="F12" s="225"/>
      <c r="G12" s="70">
        <v>5</v>
      </c>
      <c r="H12" s="71">
        <v>-556486</v>
      </c>
      <c r="I12" s="71">
        <v>99606</v>
      </c>
    </row>
    <row r="13" spans="1:9" ht="12.75" customHeight="1" x14ac:dyDescent="0.2">
      <c r="A13" s="225" t="s">
        <v>175</v>
      </c>
      <c r="B13" s="225"/>
      <c r="C13" s="225"/>
      <c r="D13" s="225"/>
      <c r="E13" s="225"/>
      <c r="F13" s="225"/>
      <c r="G13" s="70">
        <v>6</v>
      </c>
      <c r="H13" s="71">
        <v>-11589723</v>
      </c>
      <c r="I13" s="71">
        <v>-14458685</v>
      </c>
    </row>
    <row r="14" spans="1:9" ht="12.75" customHeight="1" x14ac:dyDescent="0.2">
      <c r="A14" s="225" t="s">
        <v>176</v>
      </c>
      <c r="B14" s="225"/>
      <c r="C14" s="225"/>
      <c r="D14" s="225"/>
      <c r="E14" s="225"/>
      <c r="F14" s="225"/>
      <c r="G14" s="70">
        <v>7</v>
      </c>
      <c r="H14" s="71">
        <v>270360</v>
      </c>
      <c r="I14" s="71">
        <v>544848</v>
      </c>
    </row>
    <row r="15" spans="1:9" ht="12.75" customHeight="1" x14ac:dyDescent="0.2">
      <c r="A15" s="225" t="s">
        <v>177</v>
      </c>
      <c r="B15" s="225"/>
      <c r="C15" s="225"/>
      <c r="D15" s="225"/>
      <c r="E15" s="225"/>
      <c r="F15" s="225"/>
      <c r="G15" s="70">
        <v>8</v>
      </c>
      <c r="H15" s="71">
        <v>-925705</v>
      </c>
      <c r="I15" s="71">
        <v>-1977382</v>
      </c>
    </row>
    <row r="16" spans="1:9" ht="12.75" customHeight="1" x14ac:dyDescent="0.2">
      <c r="A16" s="225" t="s">
        <v>178</v>
      </c>
      <c r="B16" s="225"/>
      <c r="C16" s="225"/>
      <c r="D16" s="225"/>
      <c r="E16" s="225"/>
      <c r="F16" s="225"/>
      <c r="G16" s="70">
        <v>9</v>
      </c>
      <c r="H16" s="71">
        <v>12574</v>
      </c>
      <c r="I16" s="71">
        <v>-1538</v>
      </c>
    </row>
    <row r="17" spans="1:9" ht="25.15" customHeight="1" x14ac:dyDescent="0.2">
      <c r="A17" s="225" t="s">
        <v>179</v>
      </c>
      <c r="B17" s="225"/>
      <c r="C17" s="225"/>
      <c r="D17" s="225"/>
      <c r="E17" s="225"/>
      <c r="F17" s="225"/>
      <c r="G17" s="70">
        <v>10</v>
      </c>
      <c r="H17" s="71">
        <v>0</v>
      </c>
      <c r="I17" s="71">
        <v>0</v>
      </c>
    </row>
    <row r="18" spans="1:9" ht="28.15" customHeight="1" x14ac:dyDescent="0.2">
      <c r="A18" s="247" t="s">
        <v>306</v>
      </c>
      <c r="B18" s="247"/>
      <c r="C18" s="247"/>
      <c r="D18" s="247"/>
      <c r="E18" s="247"/>
      <c r="F18" s="247"/>
      <c r="G18" s="72">
        <v>11</v>
      </c>
      <c r="H18" s="73">
        <f>H8+H9</f>
        <v>20510326</v>
      </c>
      <c r="I18" s="73">
        <f>I8+I9</f>
        <v>28288780</v>
      </c>
    </row>
    <row r="19" spans="1:9" ht="12.75" customHeight="1" x14ac:dyDescent="0.2">
      <c r="A19" s="248" t="s">
        <v>180</v>
      </c>
      <c r="B19" s="248"/>
      <c r="C19" s="248"/>
      <c r="D19" s="248"/>
      <c r="E19" s="248"/>
      <c r="F19" s="248"/>
      <c r="G19" s="72">
        <v>12</v>
      </c>
      <c r="H19" s="73">
        <f>H20+H21+H22+H23</f>
        <v>110008</v>
      </c>
      <c r="I19" s="73">
        <f>I20+I21+I22+I23</f>
        <v>-15648726</v>
      </c>
    </row>
    <row r="20" spans="1:9" ht="12.75" customHeight="1" x14ac:dyDescent="0.2">
      <c r="A20" s="225" t="s">
        <v>181</v>
      </c>
      <c r="B20" s="225"/>
      <c r="C20" s="225"/>
      <c r="D20" s="225"/>
      <c r="E20" s="225"/>
      <c r="F20" s="225"/>
      <c r="G20" s="70">
        <v>13</v>
      </c>
      <c r="H20" s="71">
        <v>9765689</v>
      </c>
      <c r="I20" s="71">
        <v>-191054</v>
      </c>
    </row>
    <row r="21" spans="1:9" ht="12.75" customHeight="1" x14ac:dyDescent="0.2">
      <c r="A21" s="225" t="s">
        <v>182</v>
      </c>
      <c r="B21" s="225"/>
      <c r="C21" s="225"/>
      <c r="D21" s="225"/>
      <c r="E21" s="225"/>
      <c r="F21" s="225"/>
      <c r="G21" s="70">
        <v>14</v>
      </c>
      <c r="H21" s="71">
        <v>-12183714</v>
      </c>
      <c r="I21" s="71">
        <v>-9846333</v>
      </c>
    </row>
    <row r="22" spans="1:9" ht="12.75" customHeight="1" x14ac:dyDescent="0.2">
      <c r="A22" s="225" t="s">
        <v>183</v>
      </c>
      <c r="B22" s="225"/>
      <c r="C22" s="225"/>
      <c r="D22" s="225"/>
      <c r="E22" s="225"/>
      <c r="F22" s="225"/>
      <c r="G22" s="70">
        <v>15</v>
      </c>
      <c r="H22" s="71">
        <v>2528033</v>
      </c>
      <c r="I22" s="71">
        <v>-5611339</v>
      </c>
    </row>
    <row r="23" spans="1:9" ht="12.75" customHeight="1" x14ac:dyDescent="0.2">
      <c r="A23" s="225" t="s">
        <v>184</v>
      </c>
      <c r="B23" s="225"/>
      <c r="C23" s="225"/>
      <c r="D23" s="225"/>
      <c r="E23" s="225"/>
      <c r="F23" s="225"/>
      <c r="G23" s="70">
        <v>16</v>
      </c>
      <c r="H23" s="71">
        <v>0</v>
      </c>
      <c r="I23" s="71">
        <v>0</v>
      </c>
    </row>
    <row r="24" spans="1:9" ht="12.75" customHeight="1" x14ac:dyDescent="0.2">
      <c r="A24" s="247" t="s">
        <v>185</v>
      </c>
      <c r="B24" s="247"/>
      <c r="C24" s="247"/>
      <c r="D24" s="247"/>
      <c r="E24" s="247"/>
      <c r="F24" s="247"/>
      <c r="G24" s="72">
        <v>17</v>
      </c>
      <c r="H24" s="73">
        <f>H18+H19</f>
        <v>20620334</v>
      </c>
      <c r="I24" s="73">
        <f>I18+I19</f>
        <v>12640054</v>
      </c>
    </row>
    <row r="25" spans="1:9" ht="12.75" customHeight="1" x14ac:dyDescent="0.2">
      <c r="A25" s="189" t="s">
        <v>186</v>
      </c>
      <c r="B25" s="189"/>
      <c r="C25" s="189"/>
      <c r="D25" s="189"/>
      <c r="E25" s="189"/>
      <c r="F25" s="189"/>
      <c r="G25" s="70">
        <v>18</v>
      </c>
      <c r="H25" s="71">
        <v>-274217</v>
      </c>
      <c r="I25" s="71">
        <v>-533198</v>
      </c>
    </row>
    <row r="26" spans="1:9" ht="12.75" customHeight="1" x14ac:dyDescent="0.2">
      <c r="A26" s="189" t="s">
        <v>187</v>
      </c>
      <c r="B26" s="189"/>
      <c r="C26" s="189"/>
      <c r="D26" s="189"/>
      <c r="E26" s="189"/>
      <c r="F26" s="189"/>
      <c r="G26" s="70">
        <v>19</v>
      </c>
      <c r="H26" s="71">
        <v>3000354</v>
      </c>
      <c r="I26" s="71">
        <v>-155542</v>
      </c>
    </row>
    <row r="27" spans="1:9" ht="25.9" customHeight="1" x14ac:dyDescent="0.2">
      <c r="A27" s="252" t="s">
        <v>188</v>
      </c>
      <c r="B27" s="252"/>
      <c r="C27" s="252"/>
      <c r="D27" s="252"/>
      <c r="E27" s="252"/>
      <c r="F27" s="252"/>
      <c r="G27" s="72">
        <v>20</v>
      </c>
      <c r="H27" s="73">
        <f>H24+H25+H26</f>
        <v>23346471</v>
      </c>
      <c r="I27" s="73">
        <f>I24+I25+I26</f>
        <v>11951314</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70">
        <v>21</v>
      </c>
      <c r="H29" s="74">
        <v>26832</v>
      </c>
      <c r="I29" s="74">
        <v>148580</v>
      </c>
    </row>
    <row r="30" spans="1:9" ht="12.75" customHeight="1" x14ac:dyDescent="0.2">
      <c r="A30" s="189" t="s">
        <v>191</v>
      </c>
      <c r="B30" s="189"/>
      <c r="C30" s="189"/>
      <c r="D30" s="189"/>
      <c r="E30" s="189"/>
      <c r="F30" s="189"/>
      <c r="G30" s="70">
        <v>22</v>
      </c>
      <c r="H30" s="74">
        <v>15173000</v>
      </c>
      <c r="I30" s="74">
        <v>0</v>
      </c>
    </row>
    <row r="31" spans="1:9" ht="12.75" customHeight="1" x14ac:dyDescent="0.2">
      <c r="A31" s="189" t="s">
        <v>192</v>
      </c>
      <c r="B31" s="189"/>
      <c r="C31" s="189"/>
      <c r="D31" s="189"/>
      <c r="E31" s="189"/>
      <c r="F31" s="189"/>
      <c r="G31" s="70">
        <v>23</v>
      </c>
      <c r="H31" s="74">
        <v>155250</v>
      </c>
      <c r="I31" s="74">
        <v>391242</v>
      </c>
    </row>
    <row r="32" spans="1:9" ht="12.75" customHeight="1" x14ac:dyDescent="0.2">
      <c r="A32" s="189" t="s">
        <v>193</v>
      </c>
      <c r="B32" s="189"/>
      <c r="C32" s="189"/>
      <c r="D32" s="189"/>
      <c r="E32" s="189"/>
      <c r="F32" s="189"/>
      <c r="G32" s="70">
        <v>24</v>
      </c>
      <c r="H32" s="74">
        <v>2149646</v>
      </c>
      <c r="I32" s="74">
        <v>11796657</v>
      </c>
    </row>
    <row r="33" spans="1:9" ht="12.75" customHeight="1" x14ac:dyDescent="0.2">
      <c r="A33" s="189" t="s">
        <v>194</v>
      </c>
      <c r="B33" s="189"/>
      <c r="C33" s="189"/>
      <c r="D33" s="189"/>
      <c r="E33" s="189"/>
      <c r="F33" s="189"/>
      <c r="G33" s="70">
        <v>25</v>
      </c>
      <c r="H33" s="74">
        <v>3052301</v>
      </c>
      <c r="I33" s="74">
        <v>1142946</v>
      </c>
    </row>
    <row r="34" spans="1:9" ht="12.75" customHeight="1" x14ac:dyDescent="0.2">
      <c r="A34" s="189" t="s">
        <v>195</v>
      </c>
      <c r="B34" s="189"/>
      <c r="C34" s="189"/>
      <c r="D34" s="189"/>
      <c r="E34" s="189"/>
      <c r="F34" s="189"/>
      <c r="G34" s="70">
        <v>26</v>
      </c>
      <c r="H34" s="74">
        <v>0</v>
      </c>
      <c r="I34" s="74">
        <v>0</v>
      </c>
    </row>
    <row r="35" spans="1:9" ht="26.45" customHeight="1" x14ac:dyDescent="0.2">
      <c r="A35" s="247" t="s">
        <v>196</v>
      </c>
      <c r="B35" s="247"/>
      <c r="C35" s="247"/>
      <c r="D35" s="247"/>
      <c r="E35" s="247"/>
      <c r="F35" s="247"/>
      <c r="G35" s="72">
        <v>27</v>
      </c>
      <c r="H35" s="75">
        <f>H29+H30+H31+H32+H33+H34</f>
        <v>20557029</v>
      </c>
      <c r="I35" s="75">
        <f>I29+I30+I31+I32+I33+I34</f>
        <v>13479425</v>
      </c>
    </row>
    <row r="36" spans="1:9" ht="22.9" customHeight="1" x14ac:dyDescent="0.2">
      <c r="A36" s="189" t="s">
        <v>197</v>
      </c>
      <c r="B36" s="189"/>
      <c r="C36" s="189"/>
      <c r="D36" s="189"/>
      <c r="E36" s="189"/>
      <c r="F36" s="189"/>
      <c r="G36" s="70">
        <v>28</v>
      </c>
      <c r="H36" s="74">
        <v>-20575104</v>
      </c>
      <c r="I36" s="74">
        <v>-28340817</v>
      </c>
    </row>
    <row r="37" spans="1:9" ht="12.75" customHeight="1" x14ac:dyDescent="0.2">
      <c r="A37" s="189" t="s">
        <v>198</v>
      </c>
      <c r="B37" s="189"/>
      <c r="C37" s="189"/>
      <c r="D37" s="189"/>
      <c r="E37" s="189"/>
      <c r="F37" s="189"/>
      <c r="G37" s="70">
        <v>29</v>
      </c>
      <c r="H37" s="74">
        <v>0</v>
      </c>
      <c r="I37" s="74">
        <v>0</v>
      </c>
    </row>
    <row r="38" spans="1:9" ht="12.75" customHeight="1" x14ac:dyDescent="0.2">
      <c r="A38" s="189" t="s">
        <v>199</v>
      </c>
      <c r="B38" s="189"/>
      <c r="C38" s="189"/>
      <c r="D38" s="189"/>
      <c r="E38" s="189"/>
      <c r="F38" s="189"/>
      <c r="G38" s="70">
        <v>30</v>
      </c>
      <c r="H38" s="74">
        <v>-9800000</v>
      </c>
      <c r="I38" s="74">
        <v>-91562</v>
      </c>
    </row>
    <row r="39" spans="1:9" ht="12.75" customHeight="1" x14ac:dyDescent="0.2">
      <c r="A39" s="189" t="s">
        <v>200</v>
      </c>
      <c r="B39" s="189"/>
      <c r="C39" s="189"/>
      <c r="D39" s="189"/>
      <c r="E39" s="189"/>
      <c r="F39" s="189"/>
      <c r="G39" s="70">
        <v>31</v>
      </c>
      <c r="H39" s="74">
        <v>0</v>
      </c>
      <c r="I39" s="74">
        <v>0</v>
      </c>
    </row>
    <row r="40" spans="1:9" ht="12.75" customHeight="1" x14ac:dyDescent="0.2">
      <c r="A40" s="189" t="s">
        <v>201</v>
      </c>
      <c r="B40" s="189"/>
      <c r="C40" s="189"/>
      <c r="D40" s="189"/>
      <c r="E40" s="189"/>
      <c r="F40" s="189"/>
      <c r="G40" s="70">
        <v>32</v>
      </c>
      <c r="H40" s="74">
        <v>0</v>
      </c>
      <c r="I40" s="74">
        <v>0</v>
      </c>
    </row>
    <row r="41" spans="1:9" ht="24" customHeight="1" x14ac:dyDescent="0.2">
      <c r="A41" s="247" t="s">
        <v>202</v>
      </c>
      <c r="B41" s="247"/>
      <c r="C41" s="247"/>
      <c r="D41" s="247"/>
      <c r="E41" s="247"/>
      <c r="F41" s="247"/>
      <c r="G41" s="72">
        <v>33</v>
      </c>
      <c r="H41" s="75">
        <f>H36+H37+H38+H39+H40</f>
        <v>-30375104</v>
      </c>
      <c r="I41" s="75">
        <f>I36+I37+I38+I39+I40</f>
        <v>-28432379</v>
      </c>
    </row>
    <row r="42" spans="1:9" ht="29.45" customHeight="1" x14ac:dyDescent="0.2">
      <c r="A42" s="252" t="s">
        <v>203</v>
      </c>
      <c r="B42" s="252"/>
      <c r="C42" s="252"/>
      <c r="D42" s="252"/>
      <c r="E42" s="252"/>
      <c r="F42" s="252"/>
      <c r="G42" s="72">
        <v>34</v>
      </c>
      <c r="H42" s="75">
        <f>H35+H41</f>
        <v>-9818075</v>
      </c>
      <c r="I42" s="75">
        <f>I35+I41</f>
        <v>-14952954</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81933354</v>
      </c>
      <c r="I46" s="74">
        <v>0</v>
      </c>
    </row>
    <row r="47" spans="1:9" ht="12.75" customHeight="1" x14ac:dyDescent="0.2">
      <c r="A47" s="189" t="s">
        <v>208</v>
      </c>
      <c r="B47" s="189"/>
      <c r="C47" s="189"/>
      <c r="D47" s="189"/>
      <c r="E47" s="189"/>
      <c r="F47" s="189"/>
      <c r="G47" s="70">
        <v>38</v>
      </c>
      <c r="H47" s="74">
        <v>581457</v>
      </c>
      <c r="I47" s="74">
        <v>0</v>
      </c>
    </row>
    <row r="48" spans="1:9" ht="22.15" customHeight="1" x14ac:dyDescent="0.2">
      <c r="A48" s="247" t="s">
        <v>209</v>
      </c>
      <c r="B48" s="247"/>
      <c r="C48" s="247"/>
      <c r="D48" s="247"/>
      <c r="E48" s="247"/>
      <c r="F48" s="247"/>
      <c r="G48" s="72">
        <v>39</v>
      </c>
      <c r="H48" s="75">
        <f>H44+H45+H46+H47</f>
        <v>82514811</v>
      </c>
      <c r="I48" s="75">
        <f>I44+I45+I46+I47</f>
        <v>0</v>
      </c>
    </row>
    <row r="49" spans="1:9" ht="24.6" customHeight="1" x14ac:dyDescent="0.2">
      <c r="A49" s="189" t="s">
        <v>305</v>
      </c>
      <c r="B49" s="189"/>
      <c r="C49" s="189"/>
      <c r="D49" s="189"/>
      <c r="E49" s="189"/>
      <c r="F49" s="189"/>
      <c r="G49" s="70">
        <v>40</v>
      </c>
      <c r="H49" s="74">
        <v>-72701195</v>
      </c>
      <c r="I49" s="74">
        <v>-271999</v>
      </c>
    </row>
    <row r="50" spans="1:9" ht="12.75" customHeight="1" x14ac:dyDescent="0.2">
      <c r="A50" s="189" t="s">
        <v>210</v>
      </c>
      <c r="B50" s="189"/>
      <c r="C50" s="189"/>
      <c r="D50" s="189"/>
      <c r="E50" s="189"/>
      <c r="F50" s="189"/>
      <c r="G50" s="70">
        <v>41</v>
      </c>
      <c r="H50" s="74">
        <v>-4622</v>
      </c>
      <c r="I50" s="74">
        <v>-7793</v>
      </c>
    </row>
    <row r="51" spans="1:9" ht="12.75" customHeight="1" x14ac:dyDescent="0.2">
      <c r="A51" s="189" t="s">
        <v>211</v>
      </c>
      <c r="B51" s="189"/>
      <c r="C51" s="189"/>
      <c r="D51" s="189"/>
      <c r="E51" s="189"/>
      <c r="F51" s="189"/>
      <c r="G51" s="70">
        <v>42</v>
      </c>
      <c r="H51" s="74">
        <v>0</v>
      </c>
      <c r="I51" s="74">
        <v>0</v>
      </c>
    </row>
    <row r="52" spans="1:9" ht="22.9" customHeight="1" x14ac:dyDescent="0.2">
      <c r="A52" s="189" t="s">
        <v>212</v>
      </c>
      <c r="B52" s="189"/>
      <c r="C52" s="189"/>
      <c r="D52" s="189"/>
      <c r="E52" s="189"/>
      <c r="F52" s="189"/>
      <c r="G52" s="70">
        <v>43</v>
      </c>
      <c r="H52" s="74">
        <v>-3020289</v>
      </c>
      <c r="I52" s="74">
        <v>-1756710</v>
      </c>
    </row>
    <row r="53" spans="1:9" ht="12.75" customHeight="1" x14ac:dyDescent="0.2">
      <c r="A53" s="189" t="s">
        <v>213</v>
      </c>
      <c r="B53" s="189"/>
      <c r="C53" s="189"/>
      <c r="D53" s="189"/>
      <c r="E53" s="189"/>
      <c r="F53" s="189"/>
      <c r="G53" s="70">
        <v>44</v>
      </c>
      <c r="H53" s="74">
        <v>-882584</v>
      </c>
      <c r="I53" s="74">
        <v>-940982</v>
      </c>
    </row>
    <row r="54" spans="1:9" ht="30.6" customHeight="1" x14ac:dyDescent="0.2">
      <c r="A54" s="247" t="s">
        <v>214</v>
      </c>
      <c r="B54" s="247"/>
      <c r="C54" s="247"/>
      <c r="D54" s="247"/>
      <c r="E54" s="247"/>
      <c r="F54" s="247"/>
      <c r="G54" s="72">
        <v>45</v>
      </c>
      <c r="H54" s="75">
        <f>H49+H50+H51+H52+H53</f>
        <v>-76608690</v>
      </c>
      <c r="I54" s="75">
        <f>I49+I50+I51+I52+I53</f>
        <v>-2977484</v>
      </c>
    </row>
    <row r="55" spans="1:9" ht="29.45" customHeight="1" x14ac:dyDescent="0.2">
      <c r="A55" s="252" t="s">
        <v>215</v>
      </c>
      <c r="B55" s="252"/>
      <c r="C55" s="252"/>
      <c r="D55" s="252"/>
      <c r="E55" s="252"/>
      <c r="F55" s="252"/>
      <c r="G55" s="72">
        <v>46</v>
      </c>
      <c r="H55" s="75">
        <f>H48+H54</f>
        <v>5906121</v>
      </c>
      <c r="I55" s="75">
        <f>I48+I54</f>
        <v>-2977484</v>
      </c>
    </row>
    <row r="56" spans="1:9" x14ac:dyDescent="0.2">
      <c r="A56" s="189" t="s">
        <v>216</v>
      </c>
      <c r="B56" s="189"/>
      <c r="C56" s="189"/>
      <c r="D56" s="189"/>
      <c r="E56" s="189"/>
      <c r="F56" s="189"/>
      <c r="G56" s="70">
        <v>47</v>
      </c>
      <c r="H56" s="74">
        <v>0</v>
      </c>
      <c r="I56" s="74">
        <v>0</v>
      </c>
    </row>
    <row r="57" spans="1:9" ht="26.45" customHeight="1" x14ac:dyDescent="0.2">
      <c r="A57" s="252" t="s">
        <v>217</v>
      </c>
      <c r="B57" s="252"/>
      <c r="C57" s="252"/>
      <c r="D57" s="252"/>
      <c r="E57" s="252"/>
      <c r="F57" s="252"/>
      <c r="G57" s="72">
        <v>48</v>
      </c>
      <c r="H57" s="75">
        <f>H27+H42+H55+H56</f>
        <v>19434517</v>
      </c>
      <c r="I57" s="75">
        <f>I27+I42+I55+I56</f>
        <v>-5979124</v>
      </c>
    </row>
    <row r="58" spans="1:9" x14ac:dyDescent="0.2">
      <c r="A58" s="253" t="s">
        <v>218</v>
      </c>
      <c r="B58" s="253"/>
      <c r="C58" s="253"/>
      <c r="D58" s="253"/>
      <c r="E58" s="253"/>
      <c r="F58" s="253"/>
      <c r="G58" s="70">
        <v>49</v>
      </c>
      <c r="H58" s="74">
        <v>3837284</v>
      </c>
      <c r="I58" s="74">
        <v>16697866</v>
      </c>
    </row>
    <row r="59" spans="1:9" ht="31.15" customHeight="1" x14ac:dyDescent="0.2">
      <c r="A59" s="252" t="s">
        <v>219</v>
      </c>
      <c r="B59" s="252"/>
      <c r="C59" s="252"/>
      <c r="D59" s="252"/>
      <c r="E59" s="252"/>
      <c r="F59" s="252"/>
      <c r="G59" s="72">
        <v>50</v>
      </c>
      <c r="H59" s="75">
        <f>H57+H58</f>
        <v>23271801</v>
      </c>
      <c r="I59" s="75">
        <f>I57+I58</f>
        <v>10718742</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1" t="s">
        <v>220</v>
      </c>
      <c r="B1" s="242"/>
      <c r="C1" s="242"/>
      <c r="D1" s="242"/>
      <c r="E1" s="242"/>
      <c r="F1" s="242"/>
      <c r="G1" s="242"/>
      <c r="H1" s="242"/>
      <c r="I1" s="242"/>
    </row>
    <row r="2" spans="1:9" ht="12.75" customHeight="1" x14ac:dyDescent="0.2">
      <c r="A2" s="243" t="s">
        <v>465</v>
      </c>
      <c r="B2" s="195"/>
      <c r="C2" s="195"/>
      <c r="D2" s="195"/>
      <c r="E2" s="195"/>
      <c r="F2" s="195"/>
      <c r="G2" s="195"/>
      <c r="H2" s="195"/>
      <c r="I2" s="195"/>
    </row>
    <row r="3" spans="1:9" x14ac:dyDescent="0.2">
      <c r="A3" s="267" t="s">
        <v>446</v>
      </c>
      <c r="B3" s="268"/>
      <c r="C3" s="268"/>
      <c r="D3" s="268"/>
      <c r="E3" s="268"/>
      <c r="F3" s="268"/>
      <c r="G3" s="268"/>
      <c r="H3" s="268"/>
      <c r="I3" s="268"/>
    </row>
    <row r="4" spans="1:9" x14ac:dyDescent="0.2">
      <c r="A4" s="244" t="s">
        <v>459</v>
      </c>
      <c r="B4" s="199"/>
      <c r="C4" s="199"/>
      <c r="D4" s="199"/>
      <c r="E4" s="199"/>
      <c r="F4" s="199"/>
      <c r="G4" s="199"/>
      <c r="H4" s="199"/>
      <c r="I4" s="200"/>
    </row>
    <row r="5" spans="1:9" ht="24" thickBot="1" x14ac:dyDescent="0.25">
      <c r="A5" s="254" t="s">
        <v>2</v>
      </c>
      <c r="B5" s="255"/>
      <c r="C5" s="255"/>
      <c r="D5" s="255"/>
      <c r="E5" s="255"/>
      <c r="F5" s="256"/>
      <c r="G5" s="15" t="s">
        <v>103</v>
      </c>
      <c r="H5" s="21" t="s">
        <v>301</v>
      </c>
      <c r="I5" s="21" t="s">
        <v>279</v>
      </c>
    </row>
    <row r="6" spans="1:9" x14ac:dyDescent="0.2">
      <c r="A6" s="271">
        <v>1</v>
      </c>
      <c r="B6" s="272"/>
      <c r="C6" s="272"/>
      <c r="D6" s="272"/>
      <c r="E6" s="272"/>
      <c r="F6" s="273"/>
      <c r="G6" s="16">
        <v>2</v>
      </c>
      <c r="H6" s="22" t="s">
        <v>167</v>
      </c>
      <c r="I6" s="22" t="s">
        <v>168</v>
      </c>
    </row>
    <row r="7" spans="1:9" x14ac:dyDescent="0.2">
      <c r="A7" s="261" t="s">
        <v>169</v>
      </c>
      <c r="B7" s="262"/>
      <c r="C7" s="262"/>
      <c r="D7" s="262"/>
      <c r="E7" s="262"/>
      <c r="F7" s="262"/>
      <c r="G7" s="262"/>
      <c r="H7" s="262"/>
      <c r="I7" s="263"/>
    </row>
    <row r="8" spans="1:9" x14ac:dyDescent="0.2">
      <c r="A8" s="265" t="s">
        <v>221</v>
      </c>
      <c r="B8" s="265"/>
      <c r="C8" s="265"/>
      <c r="D8" s="265"/>
      <c r="E8" s="265"/>
      <c r="F8" s="265"/>
      <c r="G8" s="17">
        <v>1</v>
      </c>
      <c r="H8" s="24">
        <v>0</v>
      </c>
      <c r="I8" s="24">
        <v>0</v>
      </c>
    </row>
    <row r="9" spans="1:9" x14ac:dyDescent="0.2">
      <c r="A9" s="258" t="s">
        <v>222</v>
      </c>
      <c r="B9" s="258"/>
      <c r="C9" s="258"/>
      <c r="D9" s="258"/>
      <c r="E9" s="258"/>
      <c r="F9" s="258"/>
      <c r="G9" s="18">
        <v>2</v>
      </c>
      <c r="H9" s="25">
        <v>0</v>
      </c>
      <c r="I9" s="25">
        <v>0</v>
      </c>
    </row>
    <row r="10" spans="1:9" x14ac:dyDescent="0.2">
      <c r="A10" s="258" t="s">
        <v>223</v>
      </c>
      <c r="B10" s="258"/>
      <c r="C10" s="258"/>
      <c r="D10" s="258"/>
      <c r="E10" s="258"/>
      <c r="F10" s="258"/>
      <c r="G10" s="18">
        <v>3</v>
      </c>
      <c r="H10" s="25">
        <v>0</v>
      </c>
      <c r="I10" s="25">
        <v>0</v>
      </c>
    </row>
    <row r="11" spans="1:9" x14ac:dyDescent="0.2">
      <c r="A11" s="258" t="s">
        <v>224</v>
      </c>
      <c r="B11" s="258"/>
      <c r="C11" s="258"/>
      <c r="D11" s="258"/>
      <c r="E11" s="258"/>
      <c r="F11" s="258"/>
      <c r="G11" s="18">
        <v>4</v>
      </c>
      <c r="H11" s="25">
        <v>0</v>
      </c>
      <c r="I11" s="25">
        <v>0</v>
      </c>
    </row>
    <row r="12" spans="1:9" x14ac:dyDescent="0.2">
      <c r="A12" s="258" t="s">
        <v>393</v>
      </c>
      <c r="B12" s="258"/>
      <c r="C12" s="258"/>
      <c r="D12" s="258"/>
      <c r="E12" s="258"/>
      <c r="F12" s="258"/>
      <c r="G12" s="18">
        <v>5</v>
      </c>
      <c r="H12" s="25">
        <v>0</v>
      </c>
      <c r="I12" s="25">
        <v>0</v>
      </c>
    </row>
    <row r="13" spans="1:9" x14ac:dyDescent="0.2">
      <c r="A13" s="266" t="s">
        <v>394</v>
      </c>
      <c r="B13" s="266"/>
      <c r="C13" s="266"/>
      <c r="D13" s="266"/>
      <c r="E13" s="266"/>
      <c r="F13" s="266"/>
      <c r="G13" s="60">
        <v>6</v>
      </c>
      <c r="H13" s="63">
        <f>SUM(H8:H12)</f>
        <v>0</v>
      </c>
      <c r="I13" s="63">
        <f>SUM(I8:I12)</f>
        <v>0</v>
      </c>
    </row>
    <row r="14" spans="1:9" ht="12.75" customHeight="1" x14ac:dyDescent="0.2">
      <c r="A14" s="258" t="s">
        <v>395</v>
      </c>
      <c r="B14" s="258"/>
      <c r="C14" s="258"/>
      <c r="D14" s="258"/>
      <c r="E14" s="258"/>
      <c r="F14" s="258"/>
      <c r="G14" s="18">
        <v>7</v>
      </c>
      <c r="H14" s="25">
        <v>0</v>
      </c>
      <c r="I14" s="25">
        <v>0</v>
      </c>
    </row>
    <row r="15" spans="1:9" ht="12.75" customHeight="1" x14ac:dyDescent="0.2">
      <c r="A15" s="258" t="s">
        <v>396</v>
      </c>
      <c r="B15" s="258"/>
      <c r="C15" s="258"/>
      <c r="D15" s="258"/>
      <c r="E15" s="258"/>
      <c r="F15" s="258"/>
      <c r="G15" s="18">
        <v>8</v>
      </c>
      <c r="H15" s="25">
        <v>0</v>
      </c>
      <c r="I15" s="25">
        <v>0</v>
      </c>
    </row>
    <row r="16" spans="1:9" ht="12.75" customHeight="1" x14ac:dyDescent="0.2">
      <c r="A16" s="258" t="s">
        <v>397</v>
      </c>
      <c r="B16" s="258"/>
      <c r="C16" s="258"/>
      <c r="D16" s="258"/>
      <c r="E16" s="258"/>
      <c r="F16" s="258"/>
      <c r="G16" s="18">
        <v>9</v>
      </c>
      <c r="H16" s="25">
        <v>0</v>
      </c>
      <c r="I16" s="25">
        <v>0</v>
      </c>
    </row>
    <row r="17" spans="1:9" ht="12.75" customHeight="1" x14ac:dyDescent="0.2">
      <c r="A17" s="258" t="s">
        <v>398</v>
      </c>
      <c r="B17" s="258"/>
      <c r="C17" s="258"/>
      <c r="D17" s="258"/>
      <c r="E17" s="258"/>
      <c r="F17" s="258"/>
      <c r="G17" s="18">
        <v>10</v>
      </c>
      <c r="H17" s="25">
        <v>0</v>
      </c>
      <c r="I17" s="25">
        <v>0</v>
      </c>
    </row>
    <row r="18" spans="1:9" ht="12.75" customHeight="1" x14ac:dyDescent="0.2">
      <c r="A18" s="258" t="s">
        <v>399</v>
      </c>
      <c r="B18" s="258"/>
      <c r="C18" s="258"/>
      <c r="D18" s="258"/>
      <c r="E18" s="258"/>
      <c r="F18" s="258"/>
      <c r="G18" s="18">
        <v>11</v>
      </c>
      <c r="H18" s="25">
        <v>0</v>
      </c>
      <c r="I18" s="25">
        <v>0</v>
      </c>
    </row>
    <row r="19" spans="1:9" ht="12.75" customHeight="1" x14ac:dyDescent="0.2">
      <c r="A19" s="258" t="s">
        <v>400</v>
      </c>
      <c r="B19" s="258"/>
      <c r="C19" s="258"/>
      <c r="D19" s="258"/>
      <c r="E19" s="258"/>
      <c r="F19" s="258"/>
      <c r="G19" s="18">
        <v>12</v>
      </c>
      <c r="H19" s="25">
        <v>0</v>
      </c>
      <c r="I19" s="25">
        <v>0</v>
      </c>
    </row>
    <row r="20" spans="1:9" ht="26.25" customHeight="1" x14ac:dyDescent="0.2">
      <c r="A20" s="266" t="s">
        <v>401</v>
      </c>
      <c r="B20" s="266"/>
      <c r="C20" s="266"/>
      <c r="D20" s="266"/>
      <c r="E20" s="266"/>
      <c r="F20" s="266"/>
      <c r="G20" s="60">
        <v>13</v>
      </c>
      <c r="H20" s="63">
        <f>SUM(H14:H19)</f>
        <v>0</v>
      </c>
      <c r="I20" s="63">
        <f>SUM(I14:I19)</f>
        <v>0</v>
      </c>
    </row>
    <row r="21" spans="1:9" ht="27.6" customHeight="1" x14ac:dyDescent="0.2">
      <c r="A21" s="264" t="s">
        <v>402</v>
      </c>
      <c r="B21" s="264"/>
      <c r="C21" s="264"/>
      <c r="D21" s="264"/>
      <c r="E21" s="264"/>
      <c r="F21" s="264"/>
      <c r="G21" s="61">
        <v>14</v>
      </c>
      <c r="H21" s="26">
        <f>H13+H20</f>
        <v>0</v>
      </c>
      <c r="I21" s="26">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7">
        <v>15</v>
      </c>
      <c r="H23" s="24">
        <v>0</v>
      </c>
      <c r="I23" s="24">
        <v>0</v>
      </c>
    </row>
    <row r="24" spans="1:9" ht="12.75" customHeight="1" x14ac:dyDescent="0.2">
      <c r="A24" s="258" t="s">
        <v>226</v>
      </c>
      <c r="B24" s="258"/>
      <c r="C24" s="258"/>
      <c r="D24" s="258"/>
      <c r="E24" s="258"/>
      <c r="F24" s="258"/>
      <c r="G24" s="17">
        <v>16</v>
      </c>
      <c r="H24" s="25">
        <v>0</v>
      </c>
      <c r="I24" s="25">
        <v>0</v>
      </c>
    </row>
    <row r="25" spans="1:9" ht="12.75" customHeight="1" x14ac:dyDescent="0.2">
      <c r="A25" s="258" t="s">
        <v>227</v>
      </c>
      <c r="B25" s="258"/>
      <c r="C25" s="258"/>
      <c r="D25" s="258"/>
      <c r="E25" s="258"/>
      <c r="F25" s="258"/>
      <c r="G25" s="17">
        <v>17</v>
      </c>
      <c r="H25" s="25">
        <v>0</v>
      </c>
      <c r="I25" s="25">
        <v>0</v>
      </c>
    </row>
    <row r="26" spans="1:9" ht="12.75" customHeight="1" x14ac:dyDescent="0.2">
      <c r="A26" s="258" t="s">
        <v>228</v>
      </c>
      <c r="B26" s="258"/>
      <c r="C26" s="258"/>
      <c r="D26" s="258"/>
      <c r="E26" s="258"/>
      <c r="F26" s="258"/>
      <c r="G26" s="17">
        <v>18</v>
      </c>
      <c r="H26" s="25">
        <v>0</v>
      </c>
      <c r="I26" s="25">
        <v>0</v>
      </c>
    </row>
    <row r="27" spans="1:9" ht="12.75" customHeight="1" x14ac:dyDescent="0.2">
      <c r="A27" s="258" t="s">
        <v>229</v>
      </c>
      <c r="B27" s="258"/>
      <c r="C27" s="258"/>
      <c r="D27" s="258"/>
      <c r="E27" s="258"/>
      <c r="F27" s="258"/>
      <c r="G27" s="17">
        <v>19</v>
      </c>
      <c r="H27" s="25">
        <v>0</v>
      </c>
      <c r="I27" s="25">
        <v>0</v>
      </c>
    </row>
    <row r="28" spans="1:9" ht="12.75" customHeight="1" x14ac:dyDescent="0.2">
      <c r="A28" s="258" t="s">
        <v>230</v>
      </c>
      <c r="B28" s="258"/>
      <c r="C28" s="258"/>
      <c r="D28" s="258"/>
      <c r="E28" s="258"/>
      <c r="F28" s="258"/>
      <c r="G28" s="17">
        <v>20</v>
      </c>
      <c r="H28" s="25">
        <v>0</v>
      </c>
      <c r="I28" s="25">
        <v>0</v>
      </c>
    </row>
    <row r="29" spans="1:9" ht="24" customHeight="1" x14ac:dyDescent="0.2">
      <c r="A29" s="259" t="s">
        <v>403</v>
      </c>
      <c r="B29" s="259"/>
      <c r="C29" s="259"/>
      <c r="D29" s="259"/>
      <c r="E29" s="259"/>
      <c r="F29" s="259"/>
      <c r="G29" s="60">
        <v>21</v>
      </c>
      <c r="H29" s="64">
        <f>SUM(H23:H28)</f>
        <v>0</v>
      </c>
      <c r="I29" s="64">
        <f>SUM(I23:I28)</f>
        <v>0</v>
      </c>
    </row>
    <row r="30" spans="1:9" ht="27" customHeight="1" x14ac:dyDescent="0.2">
      <c r="A30" s="258" t="s">
        <v>231</v>
      </c>
      <c r="B30" s="258"/>
      <c r="C30" s="258"/>
      <c r="D30" s="258"/>
      <c r="E30" s="258"/>
      <c r="F30" s="258"/>
      <c r="G30" s="18">
        <v>22</v>
      </c>
      <c r="H30" s="25">
        <v>0</v>
      </c>
      <c r="I30" s="25">
        <v>0</v>
      </c>
    </row>
    <row r="31" spans="1:9" ht="12.75" customHeight="1" x14ac:dyDescent="0.2">
      <c r="A31" s="258" t="s">
        <v>232</v>
      </c>
      <c r="B31" s="258"/>
      <c r="C31" s="258"/>
      <c r="D31" s="258"/>
      <c r="E31" s="258"/>
      <c r="F31" s="258"/>
      <c r="G31" s="18">
        <v>23</v>
      </c>
      <c r="H31" s="25">
        <v>0</v>
      </c>
      <c r="I31" s="25">
        <v>0</v>
      </c>
    </row>
    <row r="32" spans="1:9" ht="12.75" customHeight="1" x14ac:dyDescent="0.2">
      <c r="A32" s="258" t="s">
        <v>404</v>
      </c>
      <c r="B32" s="258"/>
      <c r="C32" s="258"/>
      <c r="D32" s="258"/>
      <c r="E32" s="258"/>
      <c r="F32" s="258"/>
      <c r="G32" s="18">
        <v>24</v>
      </c>
      <c r="H32" s="25">
        <v>0</v>
      </c>
      <c r="I32" s="25">
        <v>0</v>
      </c>
    </row>
    <row r="33" spans="1:9" ht="12.75" customHeight="1" x14ac:dyDescent="0.2">
      <c r="A33" s="258" t="s">
        <v>233</v>
      </c>
      <c r="B33" s="258"/>
      <c r="C33" s="258"/>
      <c r="D33" s="258"/>
      <c r="E33" s="258"/>
      <c r="F33" s="258"/>
      <c r="G33" s="18">
        <v>25</v>
      </c>
      <c r="H33" s="25">
        <v>0</v>
      </c>
      <c r="I33" s="25">
        <v>0</v>
      </c>
    </row>
    <row r="34" spans="1:9" ht="12.75" customHeight="1" x14ac:dyDescent="0.2">
      <c r="A34" s="258" t="s">
        <v>234</v>
      </c>
      <c r="B34" s="258"/>
      <c r="C34" s="258"/>
      <c r="D34" s="258"/>
      <c r="E34" s="258"/>
      <c r="F34" s="258"/>
      <c r="G34" s="18">
        <v>26</v>
      </c>
      <c r="H34" s="25">
        <v>0</v>
      </c>
      <c r="I34" s="25">
        <v>0</v>
      </c>
    </row>
    <row r="35" spans="1:9" ht="25.9" customHeight="1" x14ac:dyDescent="0.2">
      <c r="A35" s="259" t="s">
        <v>405</v>
      </c>
      <c r="B35" s="259"/>
      <c r="C35" s="259"/>
      <c r="D35" s="259"/>
      <c r="E35" s="259"/>
      <c r="F35" s="259"/>
      <c r="G35" s="60">
        <v>27</v>
      </c>
      <c r="H35" s="64">
        <f>SUM(H30:H34)</f>
        <v>0</v>
      </c>
      <c r="I35" s="64">
        <f>SUM(I30:I34)</f>
        <v>0</v>
      </c>
    </row>
    <row r="36" spans="1:9" ht="28.15" customHeight="1" x14ac:dyDescent="0.2">
      <c r="A36" s="264" t="s">
        <v>406</v>
      </c>
      <c r="B36" s="264"/>
      <c r="C36" s="264"/>
      <c r="D36" s="264"/>
      <c r="E36" s="264"/>
      <c r="F36" s="264"/>
      <c r="G36" s="61">
        <v>28</v>
      </c>
      <c r="H36" s="65">
        <f>H29+H35</f>
        <v>0</v>
      </c>
      <c r="I36" s="65">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7">
        <v>29</v>
      </c>
      <c r="H38" s="24">
        <v>0</v>
      </c>
      <c r="I38" s="24">
        <v>0</v>
      </c>
    </row>
    <row r="39" spans="1:9" ht="25.15" customHeight="1" x14ac:dyDescent="0.2">
      <c r="A39" s="257" t="s">
        <v>236</v>
      </c>
      <c r="B39" s="257"/>
      <c r="C39" s="257"/>
      <c r="D39" s="257"/>
      <c r="E39" s="257"/>
      <c r="F39" s="257"/>
      <c r="G39" s="18">
        <v>30</v>
      </c>
      <c r="H39" s="25">
        <v>0</v>
      </c>
      <c r="I39" s="25">
        <v>0</v>
      </c>
    </row>
    <row r="40" spans="1:9" ht="12.75" customHeight="1" x14ac:dyDescent="0.2">
      <c r="A40" s="257" t="s">
        <v>237</v>
      </c>
      <c r="B40" s="257"/>
      <c r="C40" s="257"/>
      <c r="D40" s="257"/>
      <c r="E40" s="257"/>
      <c r="F40" s="257"/>
      <c r="G40" s="18">
        <v>31</v>
      </c>
      <c r="H40" s="25">
        <v>0</v>
      </c>
      <c r="I40" s="25">
        <v>0</v>
      </c>
    </row>
    <row r="41" spans="1:9" ht="12.75" customHeight="1" x14ac:dyDescent="0.2">
      <c r="A41" s="257" t="s">
        <v>238</v>
      </c>
      <c r="B41" s="257"/>
      <c r="C41" s="257"/>
      <c r="D41" s="257"/>
      <c r="E41" s="257"/>
      <c r="F41" s="257"/>
      <c r="G41" s="18">
        <v>32</v>
      </c>
      <c r="H41" s="25">
        <v>0</v>
      </c>
      <c r="I41" s="25">
        <v>0</v>
      </c>
    </row>
    <row r="42" spans="1:9" ht="25.9" customHeight="1" x14ac:dyDescent="0.2">
      <c r="A42" s="259" t="s">
        <v>407</v>
      </c>
      <c r="B42" s="259"/>
      <c r="C42" s="259"/>
      <c r="D42" s="259"/>
      <c r="E42" s="259"/>
      <c r="F42" s="259"/>
      <c r="G42" s="60">
        <v>33</v>
      </c>
      <c r="H42" s="64">
        <f>H41+H40+H39+H38</f>
        <v>0</v>
      </c>
      <c r="I42" s="64">
        <f>I41+I40+I39+I38</f>
        <v>0</v>
      </c>
    </row>
    <row r="43" spans="1:9" ht="24.6" customHeight="1" x14ac:dyDescent="0.2">
      <c r="A43" s="257" t="s">
        <v>239</v>
      </c>
      <c r="B43" s="257"/>
      <c r="C43" s="257"/>
      <c r="D43" s="257"/>
      <c r="E43" s="257"/>
      <c r="F43" s="257"/>
      <c r="G43" s="18">
        <v>34</v>
      </c>
      <c r="H43" s="25">
        <v>0</v>
      </c>
      <c r="I43" s="25">
        <v>0</v>
      </c>
    </row>
    <row r="44" spans="1:9" ht="12.75" customHeight="1" x14ac:dyDescent="0.2">
      <c r="A44" s="257" t="s">
        <v>240</v>
      </c>
      <c r="B44" s="257"/>
      <c r="C44" s="257"/>
      <c r="D44" s="257"/>
      <c r="E44" s="257"/>
      <c r="F44" s="257"/>
      <c r="G44" s="18">
        <v>35</v>
      </c>
      <c r="H44" s="25">
        <v>0</v>
      </c>
      <c r="I44" s="25">
        <v>0</v>
      </c>
    </row>
    <row r="45" spans="1:9" ht="12.75" customHeight="1" x14ac:dyDescent="0.2">
      <c r="A45" s="257" t="s">
        <v>241</v>
      </c>
      <c r="B45" s="257"/>
      <c r="C45" s="257"/>
      <c r="D45" s="257"/>
      <c r="E45" s="257"/>
      <c r="F45" s="257"/>
      <c r="G45" s="18">
        <v>36</v>
      </c>
      <c r="H45" s="25">
        <v>0</v>
      </c>
      <c r="I45" s="25">
        <v>0</v>
      </c>
    </row>
    <row r="46" spans="1:9" ht="21" customHeight="1" x14ac:dyDescent="0.2">
      <c r="A46" s="257" t="s">
        <v>242</v>
      </c>
      <c r="B46" s="257"/>
      <c r="C46" s="257"/>
      <c r="D46" s="257"/>
      <c r="E46" s="257"/>
      <c r="F46" s="257"/>
      <c r="G46" s="18">
        <v>37</v>
      </c>
      <c r="H46" s="25">
        <v>0</v>
      </c>
      <c r="I46" s="25">
        <v>0</v>
      </c>
    </row>
    <row r="47" spans="1:9" ht="12.75" customHeight="1" x14ac:dyDescent="0.2">
      <c r="A47" s="257" t="s">
        <v>243</v>
      </c>
      <c r="B47" s="257"/>
      <c r="C47" s="257"/>
      <c r="D47" s="257"/>
      <c r="E47" s="257"/>
      <c r="F47" s="257"/>
      <c r="G47" s="18">
        <v>38</v>
      </c>
      <c r="H47" s="25">
        <v>0</v>
      </c>
      <c r="I47" s="25">
        <v>0</v>
      </c>
    </row>
    <row r="48" spans="1:9" ht="22.9" customHeight="1" x14ac:dyDescent="0.2">
      <c r="A48" s="259" t="s">
        <v>408</v>
      </c>
      <c r="B48" s="259"/>
      <c r="C48" s="259"/>
      <c r="D48" s="259"/>
      <c r="E48" s="259"/>
      <c r="F48" s="259"/>
      <c r="G48" s="60">
        <v>39</v>
      </c>
      <c r="H48" s="64">
        <f>H47+H46+H45+H44+H43</f>
        <v>0</v>
      </c>
      <c r="I48" s="64">
        <f>I47+I46+I45+I44+I43</f>
        <v>0</v>
      </c>
    </row>
    <row r="49" spans="1:9" ht="25.9" customHeight="1" x14ac:dyDescent="0.2">
      <c r="A49" s="270" t="s">
        <v>443</v>
      </c>
      <c r="B49" s="270"/>
      <c r="C49" s="270"/>
      <c r="D49" s="270"/>
      <c r="E49" s="270"/>
      <c r="F49" s="270"/>
      <c r="G49" s="60">
        <v>40</v>
      </c>
      <c r="H49" s="64">
        <f>H48+H42</f>
        <v>0</v>
      </c>
      <c r="I49" s="64">
        <f>I48+I42</f>
        <v>0</v>
      </c>
    </row>
    <row r="50" spans="1:9" ht="12.75" customHeight="1" x14ac:dyDescent="0.2">
      <c r="A50" s="258" t="s">
        <v>244</v>
      </c>
      <c r="B50" s="258"/>
      <c r="C50" s="258"/>
      <c r="D50" s="258"/>
      <c r="E50" s="258"/>
      <c r="F50" s="258"/>
      <c r="G50" s="18">
        <v>41</v>
      </c>
      <c r="H50" s="25">
        <v>0</v>
      </c>
      <c r="I50" s="25">
        <v>0</v>
      </c>
    </row>
    <row r="51" spans="1:9" ht="25.9" customHeight="1" x14ac:dyDescent="0.2">
      <c r="A51" s="270" t="s">
        <v>409</v>
      </c>
      <c r="B51" s="270"/>
      <c r="C51" s="270"/>
      <c r="D51" s="270"/>
      <c r="E51" s="270"/>
      <c r="F51" s="270"/>
      <c r="G51" s="60">
        <v>42</v>
      </c>
      <c r="H51" s="64">
        <f>H21+H36+H49+H50</f>
        <v>0</v>
      </c>
      <c r="I51" s="64">
        <f>I21+I36+I49+I50</f>
        <v>0</v>
      </c>
    </row>
    <row r="52" spans="1:9" ht="12.75" customHeight="1" x14ac:dyDescent="0.2">
      <c r="A52" s="274" t="s">
        <v>218</v>
      </c>
      <c r="B52" s="274"/>
      <c r="C52" s="274"/>
      <c r="D52" s="274"/>
      <c r="E52" s="274"/>
      <c r="F52" s="274"/>
      <c r="G52" s="18">
        <v>43</v>
      </c>
      <c r="H52" s="25">
        <v>0</v>
      </c>
      <c r="I52" s="25">
        <v>0</v>
      </c>
    </row>
    <row r="53" spans="1:9" ht="31.9" customHeight="1" x14ac:dyDescent="0.2">
      <c r="A53" s="269" t="s">
        <v>410</v>
      </c>
      <c r="B53" s="269"/>
      <c r="C53" s="269"/>
      <c r="D53" s="269"/>
      <c r="E53" s="269"/>
      <c r="F53" s="269"/>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activeCell="L30" sqref="L30"/>
      <selection pane="topRight" activeCell="L30" sqref="L30"/>
      <selection pane="bottomLeft" activeCell="L30" sqref="L30"/>
      <selection pane="bottomRight"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7"/>
    </row>
    <row r="2" spans="1:25" ht="15.75" x14ac:dyDescent="0.2">
      <c r="A2" s="2"/>
      <c r="B2" s="3"/>
      <c r="C2" s="277" t="s">
        <v>246</v>
      </c>
      <c r="D2" s="277"/>
      <c r="E2" s="9">
        <v>45292</v>
      </c>
      <c r="F2" s="4" t="s">
        <v>0</v>
      </c>
      <c r="G2" s="9">
        <v>45473</v>
      </c>
      <c r="H2" s="29"/>
      <c r="I2" s="29"/>
      <c r="J2" s="29"/>
      <c r="K2" s="30"/>
      <c r="X2" s="31" t="s">
        <v>446</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7"/>
      <c r="Y4" s="289"/>
    </row>
    <row r="5" spans="1:25" ht="22.5" x14ac:dyDescent="0.2">
      <c r="A5" s="290">
        <v>1</v>
      </c>
      <c r="B5" s="291"/>
      <c r="C5" s="291"/>
      <c r="D5" s="291"/>
      <c r="E5" s="291"/>
      <c r="F5" s="291"/>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6">
        <v>207897095</v>
      </c>
      <c r="I7" s="36">
        <v>24360029</v>
      </c>
      <c r="J7" s="36">
        <v>8734591</v>
      </c>
      <c r="K7" s="36">
        <v>19590484</v>
      </c>
      <c r="L7" s="36">
        <v>5633740</v>
      </c>
      <c r="M7" s="36">
        <v>0</v>
      </c>
      <c r="N7" s="36">
        <v>73889272</v>
      </c>
      <c r="O7" s="36">
        <v>0</v>
      </c>
      <c r="P7" s="36">
        <v>0</v>
      </c>
      <c r="Q7" s="36">
        <v>0</v>
      </c>
      <c r="R7" s="36">
        <v>0</v>
      </c>
      <c r="S7" s="36">
        <v>0</v>
      </c>
      <c r="T7" s="36">
        <v>0</v>
      </c>
      <c r="U7" s="36">
        <v>31308846</v>
      </c>
      <c r="V7" s="36">
        <v>0</v>
      </c>
      <c r="W7" s="37">
        <f>H7+I7+J7+K7-L7+M7+N7+O7+P7+Q7+R7+U7+V7+S7+T7</f>
        <v>360146577</v>
      </c>
      <c r="X7" s="36">
        <v>0</v>
      </c>
      <c r="Y7" s="37">
        <f>W7+X7</f>
        <v>360146577</v>
      </c>
    </row>
    <row r="8" spans="1:25" x14ac:dyDescent="0.2">
      <c r="A8" s="278" t="s">
        <v>265</v>
      </c>
      <c r="B8" s="278"/>
      <c r="C8" s="278"/>
      <c r="D8" s="278"/>
      <c r="E8" s="278"/>
      <c r="F8" s="278"/>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8" t="s">
        <v>266</v>
      </c>
      <c r="B9" s="278"/>
      <c r="C9" s="278"/>
      <c r="D9" s="278"/>
      <c r="E9" s="278"/>
      <c r="F9" s="278"/>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79" t="s">
        <v>299</v>
      </c>
      <c r="B10" s="279"/>
      <c r="C10" s="279"/>
      <c r="D10" s="279"/>
      <c r="E10" s="279"/>
      <c r="F10" s="279"/>
      <c r="G10" s="7">
        <v>4</v>
      </c>
      <c r="H10" s="37">
        <f>H7+H8+H9</f>
        <v>207897095</v>
      </c>
      <c r="I10" s="37">
        <f t="shared" ref="I10:Y10" si="2">I7+I8+I9</f>
        <v>24360029</v>
      </c>
      <c r="J10" s="37">
        <f t="shared" si="2"/>
        <v>8734591</v>
      </c>
      <c r="K10" s="37">
        <f>K7+K8+K9</f>
        <v>19590484</v>
      </c>
      <c r="L10" s="37">
        <f t="shared" si="2"/>
        <v>5633740</v>
      </c>
      <c r="M10" s="37">
        <f t="shared" si="2"/>
        <v>0</v>
      </c>
      <c r="N10" s="37">
        <f t="shared" si="2"/>
        <v>73889272</v>
      </c>
      <c r="O10" s="37">
        <f t="shared" si="2"/>
        <v>0</v>
      </c>
      <c r="P10" s="37">
        <f t="shared" si="2"/>
        <v>0</v>
      </c>
      <c r="Q10" s="37">
        <f t="shared" si="2"/>
        <v>0</v>
      </c>
      <c r="R10" s="37">
        <f t="shared" si="2"/>
        <v>0</v>
      </c>
      <c r="S10" s="37">
        <f t="shared" si="2"/>
        <v>0</v>
      </c>
      <c r="T10" s="37">
        <f t="shared" si="2"/>
        <v>0</v>
      </c>
      <c r="U10" s="37">
        <f t="shared" si="2"/>
        <v>31308846</v>
      </c>
      <c r="V10" s="37">
        <f t="shared" si="2"/>
        <v>0</v>
      </c>
      <c r="W10" s="37">
        <f t="shared" si="2"/>
        <v>360146577</v>
      </c>
      <c r="X10" s="37">
        <f t="shared" si="2"/>
        <v>0</v>
      </c>
      <c r="Y10" s="37">
        <f t="shared" si="2"/>
        <v>360146577</v>
      </c>
    </row>
    <row r="11" spans="1:25" x14ac:dyDescent="0.2">
      <c r="A11" s="278" t="s">
        <v>267</v>
      </c>
      <c r="B11" s="278"/>
      <c r="C11" s="278"/>
      <c r="D11" s="278"/>
      <c r="E11" s="278"/>
      <c r="F11" s="278"/>
      <c r="G11" s="6">
        <v>5</v>
      </c>
      <c r="H11" s="38">
        <v>0</v>
      </c>
      <c r="I11" s="38">
        <v>0</v>
      </c>
      <c r="J11" s="38">
        <v>0</v>
      </c>
      <c r="K11" s="38">
        <v>0</v>
      </c>
      <c r="L11" s="38">
        <v>0</v>
      </c>
      <c r="M11" s="38">
        <v>0</v>
      </c>
      <c r="N11" s="38">
        <v>0</v>
      </c>
      <c r="O11" s="38">
        <v>0</v>
      </c>
      <c r="P11" s="38">
        <v>0</v>
      </c>
      <c r="Q11" s="38">
        <v>0</v>
      </c>
      <c r="R11" s="38">
        <v>0</v>
      </c>
      <c r="S11" s="36">
        <v>0</v>
      </c>
      <c r="T11" s="36">
        <v>0</v>
      </c>
      <c r="U11" s="38">
        <v>0</v>
      </c>
      <c r="V11" s="36">
        <v>47400244</v>
      </c>
      <c r="W11" s="37">
        <f t="shared" ref="W11:W29" si="3">H11+I11+J11+K11-L11+M11+N11+O11+P11+Q11+R11+U11+V11+S11+T11</f>
        <v>47400244</v>
      </c>
      <c r="X11" s="36">
        <v>0</v>
      </c>
      <c r="Y11" s="37">
        <f t="shared" ref="Y11:Y29" si="4">W11+X11</f>
        <v>47400244</v>
      </c>
    </row>
    <row r="12" spans="1:25" x14ac:dyDescent="0.2">
      <c r="A12" s="278" t="s">
        <v>268</v>
      </c>
      <c r="B12" s="278"/>
      <c r="C12" s="278"/>
      <c r="D12" s="278"/>
      <c r="E12" s="278"/>
      <c r="F12" s="278"/>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78" t="s">
        <v>269</v>
      </c>
      <c r="B13" s="278"/>
      <c r="C13" s="278"/>
      <c r="D13" s="278"/>
      <c r="E13" s="278"/>
      <c r="F13" s="278"/>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8" t="s">
        <v>417</v>
      </c>
      <c r="B14" s="278"/>
      <c r="C14" s="278"/>
      <c r="D14" s="278"/>
      <c r="E14" s="278"/>
      <c r="F14" s="278"/>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8" t="s">
        <v>270</v>
      </c>
      <c r="B15" s="278"/>
      <c r="C15" s="278"/>
      <c r="D15" s="278"/>
      <c r="E15" s="278"/>
      <c r="F15" s="278"/>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8" t="s">
        <v>271</v>
      </c>
      <c r="B16" s="278"/>
      <c r="C16" s="278"/>
      <c r="D16" s="278"/>
      <c r="E16" s="278"/>
      <c r="F16" s="278"/>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8" t="s">
        <v>272</v>
      </c>
      <c r="B17" s="278"/>
      <c r="C17" s="278"/>
      <c r="D17" s="278"/>
      <c r="E17" s="278"/>
      <c r="F17" s="278"/>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8" t="s">
        <v>273</v>
      </c>
      <c r="B18" s="278"/>
      <c r="C18" s="278"/>
      <c r="D18" s="278"/>
      <c r="E18" s="278"/>
      <c r="F18" s="278"/>
      <c r="G18" s="6">
        <v>12</v>
      </c>
      <c r="H18" s="38">
        <v>0</v>
      </c>
      <c r="I18" s="38">
        <v>0</v>
      </c>
      <c r="J18" s="38">
        <v>0</v>
      </c>
      <c r="K18" s="38">
        <v>0</v>
      </c>
      <c r="L18" s="38">
        <v>0</v>
      </c>
      <c r="M18" s="38">
        <v>0</v>
      </c>
      <c r="N18" s="36">
        <v>-17521</v>
      </c>
      <c r="O18" s="36">
        <v>0</v>
      </c>
      <c r="P18" s="36">
        <v>0</v>
      </c>
      <c r="Q18" s="36">
        <v>0</v>
      </c>
      <c r="R18" s="36">
        <v>0</v>
      </c>
      <c r="S18" s="36">
        <v>0</v>
      </c>
      <c r="T18" s="36">
        <v>0</v>
      </c>
      <c r="U18" s="36">
        <v>0</v>
      </c>
      <c r="V18" s="36">
        <v>0</v>
      </c>
      <c r="W18" s="37">
        <f t="shared" si="3"/>
        <v>-17521</v>
      </c>
      <c r="X18" s="36">
        <v>0</v>
      </c>
      <c r="Y18" s="37">
        <f t="shared" si="4"/>
        <v>-17521</v>
      </c>
    </row>
    <row r="19" spans="1:25" x14ac:dyDescent="0.2">
      <c r="A19" s="278" t="s">
        <v>274</v>
      </c>
      <c r="B19" s="278"/>
      <c r="C19" s="278"/>
      <c r="D19" s="278"/>
      <c r="E19" s="278"/>
      <c r="F19" s="278"/>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8" t="s">
        <v>275</v>
      </c>
      <c r="B20" s="278"/>
      <c r="C20" s="278"/>
      <c r="D20" s="278"/>
      <c r="E20" s="278"/>
      <c r="F20" s="278"/>
      <c r="G20" s="6">
        <v>14</v>
      </c>
      <c r="H20" s="38">
        <v>0</v>
      </c>
      <c r="I20" s="38">
        <v>0</v>
      </c>
      <c r="J20" s="38">
        <v>0</v>
      </c>
      <c r="K20" s="38">
        <v>0</v>
      </c>
      <c r="L20" s="38">
        <v>0</v>
      </c>
      <c r="M20" s="38">
        <v>0</v>
      </c>
      <c r="N20" s="36">
        <v>3154</v>
      </c>
      <c r="O20" s="36">
        <v>0</v>
      </c>
      <c r="P20" s="36">
        <v>0</v>
      </c>
      <c r="Q20" s="36">
        <v>0</v>
      </c>
      <c r="R20" s="36">
        <v>0</v>
      </c>
      <c r="S20" s="36">
        <v>0</v>
      </c>
      <c r="T20" s="36">
        <v>0</v>
      </c>
      <c r="U20" s="36">
        <v>0</v>
      </c>
      <c r="V20" s="36">
        <v>0</v>
      </c>
      <c r="W20" s="37">
        <f t="shared" si="3"/>
        <v>3154</v>
      </c>
      <c r="X20" s="36">
        <v>0</v>
      </c>
      <c r="Y20" s="37">
        <f t="shared" si="4"/>
        <v>3154</v>
      </c>
    </row>
    <row r="21" spans="1:25" ht="30.75" customHeight="1" x14ac:dyDescent="0.2">
      <c r="A21" s="278" t="s">
        <v>418</v>
      </c>
      <c r="B21" s="278"/>
      <c r="C21" s="278"/>
      <c r="D21" s="278"/>
      <c r="E21" s="278"/>
      <c r="F21" s="278"/>
      <c r="G21" s="6">
        <v>15</v>
      </c>
      <c r="H21" s="36">
        <v>5702995</v>
      </c>
      <c r="I21" s="36">
        <v>-7181073</v>
      </c>
      <c r="J21" s="36">
        <v>0</v>
      </c>
      <c r="K21" s="36">
        <v>0</v>
      </c>
      <c r="L21" s="36">
        <v>0</v>
      </c>
      <c r="M21" s="36">
        <v>0</v>
      </c>
      <c r="N21" s="36">
        <v>0</v>
      </c>
      <c r="O21" s="36">
        <v>0</v>
      </c>
      <c r="P21" s="36">
        <v>0</v>
      </c>
      <c r="Q21" s="36">
        <v>0</v>
      </c>
      <c r="R21" s="36">
        <v>0</v>
      </c>
      <c r="S21" s="36">
        <v>0</v>
      </c>
      <c r="T21" s="36">
        <v>0</v>
      </c>
      <c r="U21" s="36">
        <v>656278</v>
      </c>
      <c r="V21" s="36">
        <v>0</v>
      </c>
      <c r="W21" s="37">
        <f t="shared" si="3"/>
        <v>-821800</v>
      </c>
      <c r="X21" s="36">
        <v>0</v>
      </c>
      <c r="Y21" s="37">
        <f t="shared" si="4"/>
        <v>-821800</v>
      </c>
    </row>
    <row r="22" spans="1:25" ht="28.5" customHeight="1" x14ac:dyDescent="0.2">
      <c r="A22" s="278" t="s">
        <v>419</v>
      </c>
      <c r="B22" s="278"/>
      <c r="C22" s="278"/>
      <c r="D22" s="278"/>
      <c r="E22" s="278"/>
      <c r="F22" s="278"/>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8" t="s">
        <v>420</v>
      </c>
      <c r="B23" s="278"/>
      <c r="C23" s="278"/>
      <c r="D23" s="278"/>
      <c r="E23" s="278"/>
      <c r="F23" s="278"/>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8" t="s">
        <v>276</v>
      </c>
      <c r="B24" s="278"/>
      <c r="C24" s="278"/>
      <c r="D24" s="278"/>
      <c r="E24" s="278"/>
      <c r="F24" s="278"/>
      <c r="G24" s="6">
        <v>18</v>
      </c>
      <c r="H24" s="36">
        <v>0</v>
      </c>
      <c r="I24" s="36">
        <v>0</v>
      </c>
      <c r="J24" s="36">
        <v>0</v>
      </c>
      <c r="K24" s="36">
        <v>0</v>
      </c>
      <c r="L24" s="36">
        <v>5250395</v>
      </c>
      <c r="M24" s="36">
        <v>0</v>
      </c>
      <c r="N24" s="36">
        <v>0</v>
      </c>
      <c r="O24" s="36">
        <v>0</v>
      </c>
      <c r="P24" s="36">
        <v>0</v>
      </c>
      <c r="Q24" s="36">
        <v>0</v>
      </c>
      <c r="R24" s="36">
        <v>0</v>
      </c>
      <c r="S24" s="36">
        <v>0</v>
      </c>
      <c r="T24" s="36">
        <v>0</v>
      </c>
      <c r="U24" s="36">
        <v>0</v>
      </c>
      <c r="V24" s="36">
        <v>0</v>
      </c>
      <c r="W24" s="37">
        <f t="shared" si="3"/>
        <v>-5250395</v>
      </c>
      <c r="X24" s="36">
        <v>0</v>
      </c>
      <c r="Y24" s="37">
        <f t="shared" si="4"/>
        <v>-5250395</v>
      </c>
    </row>
    <row r="25" spans="1:25" x14ac:dyDescent="0.2">
      <c r="A25" s="278" t="s">
        <v>421</v>
      </c>
      <c r="B25" s="278"/>
      <c r="C25" s="278"/>
      <c r="D25" s="278"/>
      <c r="E25" s="278"/>
      <c r="F25" s="278"/>
      <c r="G25" s="6">
        <v>19</v>
      </c>
      <c r="H25" s="36">
        <v>0</v>
      </c>
      <c r="I25" s="36">
        <v>0</v>
      </c>
      <c r="J25" s="36">
        <v>0</v>
      </c>
      <c r="K25" s="36">
        <v>0</v>
      </c>
      <c r="L25" s="36">
        <v>-3955234</v>
      </c>
      <c r="M25" s="36">
        <v>0</v>
      </c>
      <c r="N25" s="36">
        <v>0</v>
      </c>
      <c r="O25" s="36">
        <v>0</v>
      </c>
      <c r="P25" s="36">
        <v>0</v>
      </c>
      <c r="Q25" s="36">
        <v>0</v>
      </c>
      <c r="R25" s="36">
        <v>0</v>
      </c>
      <c r="S25" s="36">
        <v>0</v>
      </c>
      <c r="T25" s="36">
        <v>0</v>
      </c>
      <c r="U25" s="36">
        <v>0</v>
      </c>
      <c r="V25" s="36">
        <v>0</v>
      </c>
      <c r="W25" s="37">
        <f t="shared" si="3"/>
        <v>3955234</v>
      </c>
      <c r="X25" s="36">
        <v>0</v>
      </c>
      <c r="Y25" s="37">
        <f t="shared" si="4"/>
        <v>3955234</v>
      </c>
    </row>
    <row r="26" spans="1:25" ht="12.75" customHeight="1" x14ac:dyDescent="0.2">
      <c r="A26" s="278" t="s">
        <v>429</v>
      </c>
      <c r="B26" s="278"/>
      <c r="C26" s="278"/>
      <c r="D26" s="278"/>
      <c r="E26" s="278"/>
      <c r="F26" s="278"/>
      <c r="G26" s="6">
        <v>20</v>
      </c>
      <c r="H26" s="36">
        <v>0</v>
      </c>
      <c r="I26" s="36">
        <v>0</v>
      </c>
      <c r="J26" s="36">
        <v>0</v>
      </c>
      <c r="K26" s="36">
        <v>0</v>
      </c>
      <c r="L26" s="36">
        <v>0</v>
      </c>
      <c r="M26" s="36">
        <v>0</v>
      </c>
      <c r="N26" s="36">
        <v>0</v>
      </c>
      <c r="O26" s="36">
        <v>0</v>
      </c>
      <c r="P26" s="36">
        <v>0</v>
      </c>
      <c r="Q26" s="36">
        <v>0</v>
      </c>
      <c r="R26" s="36">
        <v>0</v>
      </c>
      <c r="S26" s="36">
        <v>0</v>
      </c>
      <c r="T26" s="36">
        <v>0</v>
      </c>
      <c r="U26" s="36">
        <v>-18578988</v>
      </c>
      <c r="V26" s="36">
        <v>0</v>
      </c>
      <c r="W26" s="37">
        <f t="shared" si="3"/>
        <v>-18578988</v>
      </c>
      <c r="X26" s="36">
        <v>0</v>
      </c>
      <c r="Y26" s="37">
        <f t="shared" si="4"/>
        <v>-18578988</v>
      </c>
    </row>
    <row r="27" spans="1:25" ht="12.75" customHeight="1" x14ac:dyDescent="0.2">
      <c r="A27" s="278" t="s">
        <v>422</v>
      </c>
      <c r="B27" s="278"/>
      <c r="C27" s="278"/>
      <c r="D27" s="278"/>
      <c r="E27" s="278"/>
      <c r="F27" s="278"/>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8" t="s">
        <v>423</v>
      </c>
      <c r="B28" s="278"/>
      <c r="C28" s="278"/>
      <c r="D28" s="278"/>
      <c r="E28" s="278"/>
      <c r="F28" s="278"/>
      <c r="G28" s="6">
        <v>22</v>
      </c>
      <c r="H28" s="36">
        <v>0</v>
      </c>
      <c r="I28" s="36">
        <v>0</v>
      </c>
      <c r="J28" s="36">
        <v>1314479</v>
      </c>
      <c r="K28" s="36">
        <v>0</v>
      </c>
      <c r="L28" s="36">
        <v>0</v>
      </c>
      <c r="M28" s="36">
        <v>0</v>
      </c>
      <c r="N28" s="36">
        <v>6107087</v>
      </c>
      <c r="O28" s="36">
        <v>0</v>
      </c>
      <c r="P28" s="36">
        <v>0</v>
      </c>
      <c r="Q28" s="36">
        <v>0</v>
      </c>
      <c r="R28" s="36">
        <v>0</v>
      </c>
      <c r="S28" s="36">
        <v>0</v>
      </c>
      <c r="T28" s="36">
        <v>0</v>
      </c>
      <c r="U28" s="36">
        <v>-7421566</v>
      </c>
      <c r="V28" s="36">
        <v>0</v>
      </c>
      <c r="W28" s="37">
        <f t="shared" si="3"/>
        <v>0</v>
      </c>
      <c r="X28" s="36">
        <v>0</v>
      </c>
      <c r="Y28" s="37">
        <f t="shared" si="4"/>
        <v>0</v>
      </c>
    </row>
    <row r="29" spans="1:25" ht="12.75" customHeight="1" x14ac:dyDescent="0.2">
      <c r="A29" s="278" t="s">
        <v>424</v>
      </c>
      <c r="B29" s="278"/>
      <c r="C29" s="278"/>
      <c r="D29" s="278"/>
      <c r="E29" s="278"/>
      <c r="F29" s="278"/>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6" t="s">
        <v>425</v>
      </c>
      <c r="B30" s="296"/>
      <c r="C30" s="296"/>
      <c r="D30" s="296"/>
      <c r="E30" s="296"/>
      <c r="F30" s="296"/>
      <c r="G30" s="8">
        <v>24</v>
      </c>
      <c r="H30" s="39">
        <f>SUM(H10:H29)</f>
        <v>213600090</v>
      </c>
      <c r="I30" s="39">
        <f t="shared" ref="I30:Y30" si="5">SUM(I10:I29)</f>
        <v>17178956</v>
      </c>
      <c r="J30" s="39">
        <f t="shared" si="5"/>
        <v>10049070</v>
      </c>
      <c r="K30" s="39">
        <f t="shared" si="5"/>
        <v>19590484</v>
      </c>
      <c r="L30" s="39">
        <f t="shared" si="5"/>
        <v>6928901</v>
      </c>
      <c r="M30" s="39">
        <f t="shared" si="5"/>
        <v>0</v>
      </c>
      <c r="N30" s="39">
        <f t="shared" si="5"/>
        <v>79981992</v>
      </c>
      <c r="O30" s="39">
        <f t="shared" si="5"/>
        <v>0</v>
      </c>
      <c r="P30" s="39">
        <f t="shared" si="5"/>
        <v>0</v>
      </c>
      <c r="Q30" s="39">
        <f t="shared" si="5"/>
        <v>0</v>
      </c>
      <c r="R30" s="39">
        <f t="shared" si="5"/>
        <v>0</v>
      </c>
      <c r="S30" s="39">
        <f t="shared" si="5"/>
        <v>0</v>
      </c>
      <c r="T30" s="39">
        <f t="shared" si="5"/>
        <v>0</v>
      </c>
      <c r="U30" s="39">
        <f t="shared" si="5"/>
        <v>5964570</v>
      </c>
      <c r="V30" s="39">
        <f t="shared" si="5"/>
        <v>47400244</v>
      </c>
      <c r="W30" s="39">
        <f t="shared" si="5"/>
        <v>386836505</v>
      </c>
      <c r="X30" s="39">
        <f t="shared" si="5"/>
        <v>0</v>
      </c>
      <c r="Y30" s="39">
        <f t="shared" si="5"/>
        <v>386836505</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7">
        <f>SUM(H12:H20)</f>
        <v>0</v>
      </c>
      <c r="I32" s="37">
        <f t="shared" ref="I32:Y32" si="6">SUM(I12:I20)</f>
        <v>0</v>
      </c>
      <c r="J32" s="37">
        <f t="shared" si="6"/>
        <v>0</v>
      </c>
      <c r="K32" s="37">
        <f t="shared" si="6"/>
        <v>0</v>
      </c>
      <c r="L32" s="37">
        <f t="shared" si="6"/>
        <v>0</v>
      </c>
      <c r="M32" s="37">
        <f t="shared" si="6"/>
        <v>0</v>
      </c>
      <c r="N32" s="37">
        <f t="shared" si="6"/>
        <v>-14367</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-14367</v>
      </c>
      <c r="X32" s="37">
        <f t="shared" si="6"/>
        <v>0</v>
      </c>
      <c r="Y32" s="37">
        <f t="shared" si="6"/>
        <v>-14367</v>
      </c>
    </row>
    <row r="33" spans="1:25" ht="31.5" customHeight="1" x14ac:dyDescent="0.2">
      <c r="A33" s="299" t="s">
        <v>426</v>
      </c>
      <c r="B33" s="299"/>
      <c r="C33" s="299"/>
      <c r="D33" s="299"/>
      <c r="E33" s="299"/>
      <c r="F33" s="299"/>
      <c r="G33" s="7">
        <v>26</v>
      </c>
      <c r="H33" s="37">
        <f>H11+H32</f>
        <v>0</v>
      </c>
      <c r="I33" s="37">
        <f t="shared" ref="I33:Y33" si="8">I11+I32</f>
        <v>0</v>
      </c>
      <c r="J33" s="37">
        <f t="shared" si="8"/>
        <v>0</v>
      </c>
      <c r="K33" s="37">
        <f t="shared" si="8"/>
        <v>0</v>
      </c>
      <c r="L33" s="37">
        <f t="shared" si="8"/>
        <v>0</v>
      </c>
      <c r="M33" s="37">
        <f t="shared" si="8"/>
        <v>0</v>
      </c>
      <c r="N33" s="37">
        <f t="shared" si="8"/>
        <v>-14367</v>
      </c>
      <c r="O33" s="37">
        <f t="shared" si="8"/>
        <v>0</v>
      </c>
      <c r="P33" s="37">
        <f t="shared" si="8"/>
        <v>0</v>
      </c>
      <c r="Q33" s="37">
        <f t="shared" si="8"/>
        <v>0</v>
      </c>
      <c r="R33" s="37">
        <f t="shared" si="8"/>
        <v>0</v>
      </c>
      <c r="S33" s="37">
        <f t="shared" ref="S33:T33" si="9">S11+S32</f>
        <v>0</v>
      </c>
      <c r="T33" s="37">
        <f t="shared" si="9"/>
        <v>0</v>
      </c>
      <c r="U33" s="37">
        <f t="shared" si="8"/>
        <v>0</v>
      </c>
      <c r="V33" s="37">
        <f t="shared" si="8"/>
        <v>47400244</v>
      </c>
      <c r="W33" s="37">
        <f t="shared" si="8"/>
        <v>47385877</v>
      </c>
      <c r="X33" s="37">
        <f t="shared" si="8"/>
        <v>0</v>
      </c>
      <c r="Y33" s="37">
        <f t="shared" si="8"/>
        <v>47385877</v>
      </c>
    </row>
    <row r="34" spans="1:25" ht="30.75" customHeight="1" x14ac:dyDescent="0.2">
      <c r="A34" s="300" t="s">
        <v>427</v>
      </c>
      <c r="B34" s="300"/>
      <c r="C34" s="300"/>
      <c r="D34" s="300"/>
      <c r="E34" s="300"/>
      <c r="F34" s="300"/>
      <c r="G34" s="8">
        <v>27</v>
      </c>
      <c r="H34" s="39">
        <f>SUM(H21:H29)</f>
        <v>5702995</v>
      </c>
      <c r="I34" s="39">
        <f t="shared" ref="I34:Y34" si="10">SUM(I21:I29)</f>
        <v>-7181073</v>
      </c>
      <c r="J34" s="39">
        <f t="shared" si="10"/>
        <v>1314479</v>
      </c>
      <c r="K34" s="39">
        <f t="shared" si="10"/>
        <v>0</v>
      </c>
      <c r="L34" s="39">
        <f t="shared" si="10"/>
        <v>1295161</v>
      </c>
      <c r="M34" s="39">
        <f t="shared" si="10"/>
        <v>0</v>
      </c>
      <c r="N34" s="39">
        <f t="shared" si="10"/>
        <v>6107087</v>
      </c>
      <c r="O34" s="39">
        <f t="shared" si="10"/>
        <v>0</v>
      </c>
      <c r="P34" s="39">
        <f t="shared" si="10"/>
        <v>0</v>
      </c>
      <c r="Q34" s="39">
        <f t="shared" si="10"/>
        <v>0</v>
      </c>
      <c r="R34" s="39">
        <f t="shared" si="10"/>
        <v>0</v>
      </c>
      <c r="S34" s="39">
        <f t="shared" ref="S34:T34" si="11">SUM(S21:S29)</f>
        <v>0</v>
      </c>
      <c r="T34" s="39">
        <f t="shared" si="11"/>
        <v>0</v>
      </c>
      <c r="U34" s="39">
        <f t="shared" si="10"/>
        <v>-25344276</v>
      </c>
      <c r="V34" s="39">
        <f t="shared" si="10"/>
        <v>0</v>
      </c>
      <c r="W34" s="39">
        <f t="shared" si="10"/>
        <v>-20695949</v>
      </c>
      <c r="X34" s="39">
        <f t="shared" si="10"/>
        <v>0</v>
      </c>
      <c r="Y34" s="39">
        <f t="shared" si="10"/>
        <v>-20695949</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6">
        <v>213600090</v>
      </c>
      <c r="I36" s="36">
        <v>17178956</v>
      </c>
      <c r="J36" s="36">
        <v>10049070</v>
      </c>
      <c r="K36" s="36">
        <v>19590484</v>
      </c>
      <c r="L36" s="36">
        <v>6928901</v>
      </c>
      <c r="M36" s="36">
        <v>0</v>
      </c>
      <c r="N36" s="36">
        <v>79981992</v>
      </c>
      <c r="O36" s="36">
        <v>0</v>
      </c>
      <c r="P36" s="36">
        <v>0</v>
      </c>
      <c r="Q36" s="36">
        <v>0</v>
      </c>
      <c r="R36" s="36">
        <v>0</v>
      </c>
      <c r="S36" s="36">
        <v>0</v>
      </c>
      <c r="T36" s="36">
        <v>0</v>
      </c>
      <c r="U36" s="36">
        <v>53364814</v>
      </c>
      <c r="V36" s="36">
        <v>0</v>
      </c>
      <c r="W36" s="40">
        <f>H36+I36+J36+K36-L36+M36+N36+O36+P36+Q36+R36+U36+V36+S36+T36</f>
        <v>386836505</v>
      </c>
      <c r="X36" s="36">
        <v>0</v>
      </c>
      <c r="Y36" s="40">
        <f t="shared" ref="Y36:Y38" si="12">W36+X36</f>
        <v>386836505</v>
      </c>
    </row>
    <row r="37" spans="1:25" ht="12.75" customHeight="1" x14ac:dyDescent="0.2">
      <c r="A37" s="278" t="s">
        <v>265</v>
      </c>
      <c r="B37" s="278"/>
      <c r="C37" s="278"/>
      <c r="D37" s="278"/>
      <c r="E37" s="278"/>
      <c r="F37" s="278"/>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8" t="s">
        <v>266</v>
      </c>
      <c r="B38" s="278"/>
      <c r="C38" s="278"/>
      <c r="D38" s="278"/>
      <c r="E38" s="278"/>
      <c r="F38" s="278"/>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79" t="s">
        <v>428</v>
      </c>
      <c r="B39" s="279"/>
      <c r="C39" s="279"/>
      <c r="D39" s="279"/>
      <c r="E39" s="279"/>
      <c r="F39" s="279"/>
      <c r="G39" s="7">
        <v>31</v>
      </c>
      <c r="H39" s="37">
        <f>H36+H37+H38</f>
        <v>213600090</v>
      </c>
      <c r="I39" s="37">
        <f t="shared" ref="I39:Y39" si="14">I36+I37+I38</f>
        <v>17178956</v>
      </c>
      <c r="J39" s="37">
        <f t="shared" si="14"/>
        <v>10049070</v>
      </c>
      <c r="K39" s="37">
        <f t="shared" si="14"/>
        <v>19590484</v>
      </c>
      <c r="L39" s="37">
        <f t="shared" si="14"/>
        <v>6928901</v>
      </c>
      <c r="M39" s="37">
        <f t="shared" si="14"/>
        <v>0</v>
      </c>
      <c r="N39" s="37">
        <f t="shared" si="14"/>
        <v>79981992</v>
      </c>
      <c r="O39" s="37">
        <f t="shared" si="14"/>
        <v>0</v>
      </c>
      <c r="P39" s="37">
        <f t="shared" si="14"/>
        <v>0</v>
      </c>
      <c r="Q39" s="37">
        <f t="shared" si="14"/>
        <v>0</v>
      </c>
      <c r="R39" s="37">
        <f t="shared" si="14"/>
        <v>0</v>
      </c>
      <c r="S39" s="37">
        <f t="shared" si="14"/>
        <v>0</v>
      </c>
      <c r="T39" s="37">
        <f t="shared" si="14"/>
        <v>0</v>
      </c>
      <c r="U39" s="37">
        <f t="shared" si="14"/>
        <v>53364814</v>
      </c>
      <c r="V39" s="37">
        <f t="shared" si="14"/>
        <v>0</v>
      </c>
      <c r="W39" s="37">
        <f t="shared" si="14"/>
        <v>386836505</v>
      </c>
      <c r="X39" s="37">
        <f t="shared" si="14"/>
        <v>0</v>
      </c>
      <c r="Y39" s="37">
        <f t="shared" si="14"/>
        <v>386836505</v>
      </c>
    </row>
    <row r="40" spans="1:25" ht="12.75" customHeight="1" x14ac:dyDescent="0.2">
      <c r="A40" s="278" t="s">
        <v>267</v>
      </c>
      <c r="B40" s="278"/>
      <c r="C40" s="278"/>
      <c r="D40" s="278"/>
      <c r="E40" s="278"/>
      <c r="F40" s="278"/>
      <c r="G40" s="6">
        <v>32</v>
      </c>
      <c r="H40" s="38">
        <v>0</v>
      </c>
      <c r="I40" s="38">
        <v>0</v>
      </c>
      <c r="J40" s="38">
        <v>0</v>
      </c>
      <c r="K40" s="38">
        <v>0</v>
      </c>
      <c r="L40" s="38">
        <v>0</v>
      </c>
      <c r="M40" s="38">
        <v>0</v>
      </c>
      <c r="N40" s="38">
        <v>0</v>
      </c>
      <c r="O40" s="38">
        <v>0</v>
      </c>
      <c r="P40" s="38">
        <v>0</v>
      </c>
      <c r="Q40" s="38">
        <v>0</v>
      </c>
      <c r="R40" s="38">
        <v>0</v>
      </c>
      <c r="S40" s="36">
        <v>0</v>
      </c>
      <c r="T40" s="36">
        <v>0</v>
      </c>
      <c r="U40" s="38">
        <v>0</v>
      </c>
      <c r="V40" s="36">
        <v>32053535</v>
      </c>
      <c r="W40" s="40">
        <f t="shared" ref="W40:W58" si="15">H40+I40+J40+K40-L40+M40+N40+O40+P40+Q40+R40+U40+V40+S40+T40</f>
        <v>32053535</v>
      </c>
      <c r="X40" s="36">
        <v>0</v>
      </c>
      <c r="Y40" s="40">
        <f t="shared" ref="Y40:Y58" si="16">W40+X40</f>
        <v>32053535</v>
      </c>
    </row>
    <row r="41" spans="1:25" ht="12.75" customHeight="1" x14ac:dyDescent="0.2">
      <c r="A41" s="278" t="s">
        <v>268</v>
      </c>
      <c r="B41" s="278"/>
      <c r="C41" s="278"/>
      <c r="D41" s="278"/>
      <c r="E41" s="278"/>
      <c r="F41" s="278"/>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78" t="s">
        <v>280</v>
      </c>
      <c r="B42" s="278"/>
      <c r="C42" s="278"/>
      <c r="D42" s="278"/>
      <c r="E42" s="278"/>
      <c r="F42" s="278"/>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8" t="s">
        <v>417</v>
      </c>
      <c r="B43" s="278"/>
      <c r="C43" s="278"/>
      <c r="D43" s="278"/>
      <c r="E43" s="278"/>
      <c r="F43" s="278"/>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8" t="s">
        <v>270</v>
      </c>
      <c r="B44" s="278"/>
      <c r="C44" s="278"/>
      <c r="D44" s="278"/>
      <c r="E44" s="278"/>
      <c r="F44" s="278"/>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8" t="s">
        <v>271</v>
      </c>
      <c r="B45" s="278"/>
      <c r="C45" s="278"/>
      <c r="D45" s="278"/>
      <c r="E45" s="278"/>
      <c r="F45" s="278"/>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8" t="s">
        <v>281</v>
      </c>
      <c r="B46" s="278"/>
      <c r="C46" s="278"/>
      <c r="D46" s="278"/>
      <c r="E46" s="278"/>
      <c r="F46" s="278"/>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8" t="s">
        <v>273</v>
      </c>
      <c r="B47" s="278"/>
      <c r="C47" s="278"/>
      <c r="D47" s="278"/>
      <c r="E47" s="278"/>
      <c r="F47" s="278"/>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8" t="s">
        <v>274</v>
      </c>
      <c r="B48" s="278"/>
      <c r="C48" s="278"/>
      <c r="D48" s="278"/>
      <c r="E48" s="278"/>
      <c r="F48" s="278"/>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8" t="s">
        <v>275</v>
      </c>
      <c r="B49" s="278"/>
      <c r="C49" s="278"/>
      <c r="D49" s="278"/>
      <c r="E49" s="278"/>
      <c r="F49" s="278"/>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8" t="s">
        <v>418</v>
      </c>
      <c r="B50" s="278"/>
      <c r="C50" s="278"/>
      <c r="D50" s="278"/>
      <c r="E50" s="278"/>
      <c r="F50" s="278"/>
      <c r="G50" s="6">
        <v>42</v>
      </c>
      <c r="H50" s="36">
        <v>0</v>
      </c>
      <c r="I50" s="36">
        <v>128500</v>
      </c>
      <c r="J50" s="36">
        <v>0</v>
      </c>
      <c r="K50" s="36">
        <v>0</v>
      </c>
      <c r="L50" s="36">
        <v>0</v>
      </c>
      <c r="M50" s="36">
        <v>0</v>
      </c>
      <c r="N50" s="36">
        <v>0</v>
      </c>
      <c r="O50" s="36">
        <v>0</v>
      </c>
      <c r="P50" s="36">
        <v>0</v>
      </c>
      <c r="Q50" s="36">
        <v>0</v>
      </c>
      <c r="R50" s="36">
        <v>0</v>
      </c>
      <c r="S50" s="36">
        <v>0</v>
      </c>
      <c r="T50" s="36">
        <v>0</v>
      </c>
      <c r="U50" s="36">
        <v>-66746</v>
      </c>
      <c r="V50" s="36">
        <v>0</v>
      </c>
      <c r="W50" s="40">
        <f t="shared" si="15"/>
        <v>61754</v>
      </c>
      <c r="X50" s="36">
        <v>0</v>
      </c>
      <c r="Y50" s="40">
        <f t="shared" si="16"/>
        <v>61754</v>
      </c>
    </row>
    <row r="51" spans="1:25" ht="26.25" customHeight="1" x14ac:dyDescent="0.2">
      <c r="A51" s="278" t="s">
        <v>419</v>
      </c>
      <c r="B51" s="278"/>
      <c r="C51" s="278"/>
      <c r="D51" s="278"/>
      <c r="E51" s="278"/>
      <c r="F51" s="278"/>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8" t="s">
        <v>420</v>
      </c>
      <c r="B52" s="278"/>
      <c r="C52" s="278"/>
      <c r="D52" s="278"/>
      <c r="E52" s="278"/>
      <c r="F52" s="278"/>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8" t="s">
        <v>276</v>
      </c>
      <c r="B53" s="278"/>
      <c r="C53" s="278"/>
      <c r="D53" s="278"/>
      <c r="E53" s="278"/>
      <c r="F53" s="278"/>
      <c r="G53" s="6">
        <v>45</v>
      </c>
      <c r="H53" s="36">
        <v>0</v>
      </c>
      <c r="I53" s="36">
        <v>0</v>
      </c>
      <c r="J53" s="36">
        <v>0</v>
      </c>
      <c r="K53" s="36">
        <v>0</v>
      </c>
      <c r="L53" s="36">
        <v>1756710</v>
      </c>
      <c r="M53" s="36">
        <v>0</v>
      </c>
      <c r="N53" s="36">
        <v>0</v>
      </c>
      <c r="O53" s="36">
        <v>0</v>
      </c>
      <c r="P53" s="36">
        <v>0</v>
      </c>
      <c r="Q53" s="36">
        <v>0</v>
      </c>
      <c r="R53" s="36">
        <v>0</v>
      </c>
      <c r="S53" s="36">
        <v>0</v>
      </c>
      <c r="T53" s="36">
        <v>0</v>
      </c>
      <c r="U53" s="36">
        <v>0</v>
      </c>
      <c r="V53" s="36">
        <v>0</v>
      </c>
      <c r="W53" s="40">
        <f t="shared" si="15"/>
        <v>-1756710</v>
      </c>
      <c r="X53" s="36">
        <v>0</v>
      </c>
      <c r="Y53" s="40">
        <f t="shared" si="16"/>
        <v>-1756710</v>
      </c>
    </row>
    <row r="54" spans="1:25" ht="12.75" customHeight="1" x14ac:dyDescent="0.2">
      <c r="A54" s="278" t="s">
        <v>421</v>
      </c>
      <c r="B54" s="278"/>
      <c r="C54" s="278"/>
      <c r="D54" s="278"/>
      <c r="E54" s="278"/>
      <c r="F54" s="278"/>
      <c r="G54" s="6">
        <v>46</v>
      </c>
      <c r="H54" s="36">
        <v>0</v>
      </c>
      <c r="I54" s="36">
        <v>0</v>
      </c>
      <c r="J54" s="36">
        <v>0</v>
      </c>
      <c r="K54" s="36">
        <v>0</v>
      </c>
      <c r="L54" s="36">
        <v>-129158</v>
      </c>
      <c r="M54" s="36">
        <v>0</v>
      </c>
      <c r="N54" s="36">
        <v>0</v>
      </c>
      <c r="O54" s="36">
        <v>0</v>
      </c>
      <c r="P54" s="36">
        <v>0</v>
      </c>
      <c r="Q54" s="36">
        <v>0</v>
      </c>
      <c r="R54" s="36">
        <v>0</v>
      </c>
      <c r="S54" s="36">
        <v>0</v>
      </c>
      <c r="T54" s="36">
        <v>0</v>
      </c>
      <c r="U54" s="36">
        <v>0</v>
      </c>
      <c r="V54" s="36">
        <v>0</v>
      </c>
      <c r="W54" s="40">
        <f t="shared" si="15"/>
        <v>129158</v>
      </c>
      <c r="X54" s="36">
        <v>0</v>
      </c>
      <c r="Y54" s="40">
        <f t="shared" si="16"/>
        <v>129158</v>
      </c>
    </row>
    <row r="55" spans="1:25" ht="12.75" customHeight="1" x14ac:dyDescent="0.2">
      <c r="A55" s="278" t="s">
        <v>429</v>
      </c>
      <c r="B55" s="278"/>
      <c r="C55" s="278"/>
      <c r="D55" s="278"/>
      <c r="E55" s="278"/>
      <c r="F55" s="278"/>
      <c r="G55" s="6">
        <v>47</v>
      </c>
      <c r="H55" s="36">
        <v>0</v>
      </c>
      <c r="I55" s="36">
        <v>0</v>
      </c>
      <c r="J55" s="36">
        <v>0</v>
      </c>
      <c r="K55" s="36">
        <v>0</v>
      </c>
      <c r="L55" s="36">
        <v>0</v>
      </c>
      <c r="M55" s="36">
        <v>0</v>
      </c>
      <c r="N55" s="36">
        <v>0</v>
      </c>
      <c r="O55" s="36">
        <v>0</v>
      </c>
      <c r="P55" s="36">
        <v>0</v>
      </c>
      <c r="Q55" s="36">
        <v>0</v>
      </c>
      <c r="R55" s="36">
        <v>0</v>
      </c>
      <c r="S55" s="36">
        <v>0</v>
      </c>
      <c r="T55" s="36">
        <v>0</v>
      </c>
      <c r="U55" s="36">
        <v>-22784010</v>
      </c>
      <c r="V55" s="36">
        <v>0</v>
      </c>
      <c r="W55" s="40">
        <f t="shared" si="15"/>
        <v>-22784010</v>
      </c>
      <c r="X55" s="36">
        <v>0</v>
      </c>
      <c r="Y55" s="40">
        <f t="shared" si="16"/>
        <v>-22784010</v>
      </c>
    </row>
    <row r="56" spans="1:25" ht="12.75" customHeight="1" x14ac:dyDescent="0.2">
      <c r="A56" s="278" t="s">
        <v>422</v>
      </c>
      <c r="B56" s="278"/>
      <c r="C56" s="278"/>
      <c r="D56" s="278"/>
      <c r="E56" s="278"/>
      <c r="F56" s="278"/>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8" t="s">
        <v>430</v>
      </c>
      <c r="B57" s="278"/>
      <c r="C57" s="278"/>
      <c r="D57" s="278"/>
      <c r="E57" s="278"/>
      <c r="F57" s="278"/>
      <c r="G57" s="6">
        <v>49</v>
      </c>
      <c r="H57" s="36">
        <v>0</v>
      </c>
      <c r="I57" s="36">
        <v>0</v>
      </c>
      <c r="J57" s="36">
        <v>2370012</v>
      </c>
      <c r="K57" s="36">
        <v>0</v>
      </c>
      <c r="L57" s="36">
        <v>0</v>
      </c>
      <c r="M57" s="36">
        <v>0</v>
      </c>
      <c r="N57" s="36">
        <v>22246222</v>
      </c>
      <c r="O57" s="36">
        <v>0</v>
      </c>
      <c r="P57" s="36">
        <v>0</v>
      </c>
      <c r="Q57" s="36">
        <v>0</v>
      </c>
      <c r="R57" s="36">
        <v>0</v>
      </c>
      <c r="S57" s="36">
        <v>0</v>
      </c>
      <c r="T57" s="36">
        <v>0</v>
      </c>
      <c r="U57" s="36">
        <v>-24616234</v>
      </c>
      <c r="V57" s="36">
        <v>0</v>
      </c>
      <c r="W57" s="40">
        <f t="shared" si="15"/>
        <v>0</v>
      </c>
      <c r="X57" s="36">
        <v>0</v>
      </c>
      <c r="Y57" s="40">
        <f t="shared" si="16"/>
        <v>0</v>
      </c>
    </row>
    <row r="58" spans="1:25" ht="12.75" customHeight="1" x14ac:dyDescent="0.2">
      <c r="A58" s="278" t="s">
        <v>424</v>
      </c>
      <c r="B58" s="278"/>
      <c r="C58" s="278"/>
      <c r="D58" s="278"/>
      <c r="E58" s="278"/>
      <c r="F58" s="278"/>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6" t="s">
        <v>431</v>
      </c>
      <c r="B59" s="296"/>
      <c r="C59" s="296"/>
      <c r="D59" s="296"/>
      <c r="E59" s="296"/>
      <c r="F59" s="296"/>
      <c r="G59" s="8">
        <v>51</v>
      </c>
      <c r="H59" s="39">
        <f>SUM(H39:H58)</f>
        <v>213600090</v>
      </c>
      <c r="I59" s="39">
        <f t="shared" ref="I59:Y59" si="17">SUM(I39:I58)</f>
        <v>17307456</v>
      </c>
      <c r="J59" s="39">
        <f t="shared" si="17"/>
        <v>12419082</v>
      </c>
      <c r="K59" s="39">
        <f t="shared" si="17"/>
        <v>19590484</v>
      </c>
      <c r="L59" s="39">
        <f t="shared" si="17"/>
        <v>8556453</v>
      </c>
      <c r="M59" s="39">
        <f t="shared" si="17"/>
        <v>0</v>
      </c>
      <c r="N59" s="39">
        <f t="shared" si="17"/>
        <v>102228214</v>
      </c>
      <c r="O59" s="39">
        <f t="shared" si="17"/>
        <v>0</v>
      </c>
      <c r="P59" s="39">
        <f t="shared" si="17"/>
        <v>0</v>
      </c>
      <c r="Q59" s="39">
        <f t="shared" si="17"/>
        <v>0</v>
      </c>
      <c r="R59" s="39">
        <f t="shared" si="17"/>
        <v>0</v>
      </c>
      <c r="S59" s="39">
        <f t="shared" si="17"/>
        <v>0</v>
      </c>
      <c r="T59" s="39">
        <f t="shared" si="17"/>
        <v>0</v>
      </c>
      <c r="U59" s="39">
        <f t="shared" si="17"/>
        <v>5897824</v>
      </c>
      <c r="V59" s="39">
        <f t="shared" si="17"/>
        <v>32053535</v>
      </c>
      <c r="W59" s="39">
        <f t="shared" si="17"/>
        <v>394540232</v>
      </c>
      <c r="X59" s="39">
        <f t="shared" si="17"/>
        <v>0</v>
      </c>
      <c r="Y59" s="39">
        <f t="shared" si="17"/>
        <v>394540232</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299" t="s">
        <v>433</v>
      </c>
      <c r="B62" s="299"/>
      <c r="C62" s="299"/>
      <c r="D62" s="299"/>
      <c r="E62" s="299"/>
      <c r="F62" s="299"/>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32053535</v>
      </c>
      <c r="W62" s="40">
        <f t="shared" si="20"/>
        <v>32053535</v>
      </c>
      <c r="X62" s="40">
        <f t="shared" si="20"/>
        <v>0</v>
      </c>
      <c r="Y62" s="40">
        <f t="shared" si="20"/>
        <v>32053535</v>
      </c>
    </row>
    <row r="63" spans="1:25" ht="29.25" customHeight="1" x14ac:dyDescent="0.2">
      <c r="A63" s="300" t="s">
        <v>434</v>
      </c>
      <c r="B63" s="300"/>
      <c r="C63" s="300"/>
      <c r="D63" s="300"/>
      <c r="E63" s="300"/>
      <c r="F63" s="300"/>
      <c r="G63" s="8">
        <v>54</v>
      </c>
      <c r="H63" s="41">
        <f>SUM(H50:H58)</f>
        <v>0</v>
      </c>
      <c r="I63" s="41">
        <f t="shared" ref="I63:Y63" si="22">SUM(I50:I58)</f>
        <v>128500</v>
      </c>
      <c r="J63" s="41">
        <f t="shared" si="22"/>
        <v>2370012</v>
      </c>
      <c r="K63" s="41">
        <f t="shared" si="22"/>
        <v>0</v>
      </c>
      <c r="L63" s="41">
        <f t="shared" si="22"/>
        <v>1627552</v>
      </c>
      <c r="M63" s="41">
        <f t="shared" si="22"/>
        <v>0</v>
      </c>
      <c r="N63" s="41">
        <f t="shared" si="22"/>
        <v>22246222</v>
      </c>
      <c r="O63" s="41">
        <f t="shared" si="22"/>
        <v>0</v>
      </c>
      <c r="P63" s="41">
        <f t="shared" si="22"/>
        <v>0</v>
      </c>
      <c r="Q63" s="41">
        <f t="shared" si="22"/>
        <v>0</v>
      </c>
      <c r="R63" s="41">
        <f t="shared" si="22"/>
        <v>0</v>
      </c>
      <c r="S63" s="41">
        <f t="shared" ref="S63:T63" si="23">SUM(S50:S58)</f>
        <v>0</v>
      </c>
      <c r="T63" s="41">
        <f t="shared" si="23"/>
        <v>0</v>
      </c>
      <c r="U63" s="41">
        <f t="shared" si="22"/>
        <v>-47466990</v>
      </c>
      <c r="V63" s="41">
        <f t="shared" si="22"/>
        <v>0</v>
      </c>
      <c r="W63" s="41">
        <f t="shared" si="22"/>
        <v>-24349808</v>
      </c>
      <c r="X63" s="41">
        <f t="shared" si="22"/>
        <v>0</v>
      </c>
      <c r="Y63" s="41">
        <f t="shared" si="22"/>
        <v>-24349808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23622047244094491" right="0.23622047244094491" top="0.39370078740157483" bottom="0.39370078740157483" header="0.31496062992125984" footer="0.31496062992125984"/>
  <pageSetup paperSize="8" scale="6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showGridLines="0" view="pageBreakPreview" zoomScaleNormal="90" zoomScaleSheetLayoutView="100" workbookViewId="0">
      <selection activeCell="K4" sqref="K4"/>
    </sheetView>
  </sheetViews>
  <sheetFormatPr defaultRowHeight="12.75" x14ac:dyDescent="0.2"/>
  <cols>
    <col min="1" max="1" width="22.5703125" style="131" customWidth="1"/>
    <col min="2" max="2" width="17.42578125" style="131" customWidth="1"/>
    <col min="3" max="3" width="16.85546875" style="131" customWidth="1"/>
    <col min="4" max="4" width="15" style="131" customWidth="1"/>
    <col min="5" max="5" width="5.140625" style="131" customWidth="1"/>
    <col min="6" max="6" width="5" style="131" customWidth="1"/>
    <col min="7" max="7" width="3.42578125" style="131" customWidth="1"/>
    <col min="8" max="8" width="2.28515625" style="131" customWidth="1"/>
    <col min="9" max="9" width="9.28515625" style="131" customWidth="1"/>
    <col min="10" max="16384" width="9.140625" style="131"/>
  </cols>
  <sheetData>
    <row r="1" spans="1:9" ht="12.75" customHeight="1" x14ac:dyDescent="0.2">
      <c r="A1" s="302" t="s">
        <v>467</v>
      </c>
      <c r="B1" s="303"/>
      <c r="C1" s="303"/>
      <c r="D1" s="303"/>
      <c r="E1" s="303"/>
      <c r="F1" s="303"/>
      <c r="G1" s="303"/>
      <c r="H1" s="303"/>
      <c r="I1" s="303"/>
    </row>
    <row r="2" spans="1:9" ht="102" customHeight="1" x14ac:dyDescent="0.2">
      <c r="A2" s="303"/>
      <c r="B2" s="303"/>
      <c r="C2" s="303"/>
      <c r="D2" s="303"/>
      <c r="E2" s="303"/>
      <c r="F2" s="303"/>
      <c r="G2" s="303"/>
      <c r="H2" s="303"/>
      <c r="I2" s="303"/>
    </row>
    <row r="3" spans="1:9" ht="30" customHeight="1" x14ac:dyDescent="0.2">
      <c r="A3" s="303"/>
      <c r="B3" s="303"/>
      <c r="C3" s="303"/>
      <c r="D3" s="303"/>
      <c r="E3" s="303"/>
      <c r="F3" s="303"/>
      <c r="G3" s="303"/>
      <c r="H3" s="303"/>
      <c r="I3" s="303"/>
    </row>
    <row r="4" spans="1:9" ht="78"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63.75" customHeight="1" x14ac:dyDescent="0.2">
      <c r="A6" s="303"/>
      <c r="B6" s="303"/>
      <c r="C6" s="303"/>
      <c r="D6" s="303"/>
      <c r="E6" s="303"/>
      <c r="F6" s="303"/>
      <c r="G6" s="303"/>
      <c r="H6" s="303"/>
      <c r="I6" s="303"/>
    </row>
    <row r="7" spans="1:9" ht="42.75" customHeight="1" x14ac:dyDescent="0.2">
      <c r="A7" s="303"/>
      <c r="B7" s="303"/>
      <c r="C7" s="303"/>
      <c r="D7" s="303"/>
      <c r="E7" s="303"/>
      <c r="F7" s="303"/>
      <c r="G7" s="303"/>
      <c r="H7" s="303"/>
      <c r="I7" s="303"/>
    </row>
    <row r="8" spans="1:9" ht="21.75" customHeight="1" x14ac:dyDescent="0.2">
      <c r="A8" s="303"/>
      <c r="B8" s="303"/>
      <c r="C8" s="303"/>
      <c r="D8" s="303"/>
      <c r="E8" s="303"/>
      <c r="F8" s="303"/>
      <c r="G8" s="303"/>
      <c r="H8" s="303"/>
      <c r="I8" s="303"/>
    </row>
    <row r="9" spans="1:9" ht="38.25" customHeight="1" x14ac:dyDescent="0.2">
      <c r="A9" s="303"/>
      <c r="B9" s="303"/>
      <c r="C9" s="303"/>
      <c r="D9" s="303"/>
      <c r="E9" s="303"/>
      <c r="F9" s="303"/>
      <c r="G9" s="303"/>
      <c r="H9" s="303"/>
      <c r="I9" s="303"/>
    </row>
    <row r="10" spans="1:9" ht="53.25" customHeight="1" x14ac:dyDescent="0.2">
      <c r="A10" s="303"/>
      <c r="B10" s="303"/>
      <c r="C10" s="303"/>
      <c r="D10" s="303"/>
      <c r="E10" s="303"/>
      <c r="F10" s="303"/>
      <c r="G10" s="303"/>
      <c r="H10" s="303"/>
      <c r="I10" s="303"/>
    </row>
    <row r="11" spans="1:9" ht="26.25" customHeight="1" x14ac:dyDescent="0.2">
      <c r="A11" s="303"/>
      <c r="B11" s="303"/>
      <c r="C11" s="303"/>
      <c r="D11" s="303"/>
      <c r="E11" s="303"/>
      <c r="F11" s="303"/>
      <c r="G11" s="303"/>
      <c r="H11" s="303"/>
      <c r="I11" s="303"/>
    </row>
    <row r="12" spans="1:9" ht="53.25" customHeight="1" x14ac:dyDescent="0.2">
      <c r="A12" s="303"/>
      <c r="B12" s="303"/>
      <c r="C12" s="303"/>
      <c r="D12" s="303"/>
      <c r="E12" s="303"/>
      <c r="F12" s="303"/>
      <c r="G12" s="303"/>
      <c r="H12" s="303"/>
      <c r="I12" s="303"/>
    </row>
    <row r="13" spans="1:9" ht="19.5" customHeight="1" x14ac:dyDescent="0.2">
      <c r="A13" s="303"/>
      <c r="B13" s="303"/>
      <c r="C13" s="303"/>
      <c r="D13" s="303"/>
      <c r="E13" s="303"/>
      <c r="F13" s="303"/>
      <c r="G13" s="303"/>
      <c r="H13" s="303"/>
      <c r="I13" s="303"/>
    </row>
    <row r="14" spans="1:9" ht="36.75" customHeight="1" x14ac:dyDescent="0.2">
      <c r="A14" s="303"/>
      <c r="B14" s="303"/>
      <c r="C14" s="303"/>
      <c r="D14" s="303"/>
      <c r="E14" s="303"/>
      <c r="F14" s="303"/>
      <c r="G14" s="303"/>
      <c r="H14" s="303"/>
      <c r="I14" s="303"/>
    </row>
    <row r="15" spans="1:9" ht="27" customHeight="1" x14ac:dyDescent="0.2">
      <c r="A15" s="303"/>
      <c r="B15" s="303"/>
      <c r="C15" s="303"/>
      <c r="D15" s="303"/>
      <c r="E15" s="303"/>
      <c r="F15" s="303"/>
      <c r="G15" s="303"/>
      <c r="H15" s="303"/>
      <c r="I15" s="303"/>
    </row>
    <row r="16" spans="1:9" ht="64.5" customHeight="1" x14ac:dyDescent="0.2">
      <c r="A16" s="303"/>
      <c r="B16" s="303"/>
      <c r="C16" s="303"/>
      <c r="D16" s="303"/>
      <c r="E16" s="303"/>
      <c r="F16" s="303"/>
      <c r="G16" s="303"/>
      <c r="H16" s="303"/>
      <c r="I16" s="303"/>
    </row>
    <row r="17" spans="1:9" ht="37.5" customHeight="1" x14ac:dyDescent="0.2">
      <c r="A17" s="303"/>
      <c r="B17" s="303"/>
      <c r="C17" s="303"/>
      <c r="D17" s="303"/>
      <c r="E17" s="303"/>
      <c r="F17" s="303"/>
      <c r="G17" s="303"/>
      <c r="H17" s="303"/>
      <c r="I17" s="303"/>
    </row>
    <row r="18" spans="1:9" ht="83.25" customHeight="1" x14ac:dyDescent="0.2">
      <c r="A18" s="303"/>
      <c r="B18" s="303"/>
      <c r="C18" s="303"/>
      <c r="D18" s="303"/>
      <c r="E18" s="303"/>
      <c r="F18" s="303"/>
      <c r="G18" s="303"/>
      <c r="H18" s="303"/>
      <c r="I18" s="303"/>
    </row>
    <row r="19" spans="1:9" ht="87" customHeight="1" x14ac:dyDescent="0.2">
      <c r="A19" s="303"/>
      <c r="B19" s="303"/>
      <c r="C19" s="303"/>
      <c r="D19" s="303"/>
      <c r="E19" s="303"/>
      <c r="F19" s="303"/>
      <c r="G19" s="303"/>
      <c r="H19" s="303"/>
      <c r="I19" s="303"/>
    </row>
    <row r="20" spans="1:9" ht="36.75" customHeight="1" x14ac:dyDescent="0.2">
      <c r="A20" s="303"/>
      <c r="B20" s="303"/>
      <c r="C20" s="303"/>
      <c r="D20" s="303"/>
      <c r="E20" s="303"/>
      <c r="F20" s="303"/>
      <c r="G20" s="303"/>
      <c r="H20" s="303"/>
      <c r="I20" s="303"/>
    </row>
    <row r="21" spans="1:9" ht="30" customHeight="1" x14ac:dyDescent="0.2">
      <c r="A21" s="303"/>
      <c r="B21" s="303"/>
      <c r="C21" s="303"/>
      <c r="D21" s="303"/>
      <c r="E21" s="303"/>
      <c r="F21" s="303"/>
      <c r="G21" s="303"/>
      <c r="H21" s="303"/>
      <c r="I21" s="303"/>
    </row>
    <row r="22" spans="1:9" ht="37.5" customHeight="1" x14ac:dyDescent="0.2">
      <c r="A22" s="303"/>
      <c r="B22" s="303"/>
      <c r="C22" s="303"/>
      <c r="D22" s="303"/>
      <c r="E22" s="303"/>
      <c r="F22" s="303"/>
      <c r="G22" s="303"/>
      <c r="H22" s="303"/>
      <c r="I22" s="303"/>
    </row>
    <row r="23" spans="1:9" ht="50.25" customHeight="1" x14ac:dyDescent="0.2">
      <c r="A23" s="303"/>
      <c r="B23" s="303"/>
      <c r="C23" s="303"/>
      <c r="D23" s="303"/>
      <c r="E23" s="303"/>
      <c r="F23" s="303"/>
      <c r="G23" s="303"/>
      <c r="H23" s="303"/>
      <c r="I23" s="303"/>
    </row>
    <row r="24" spans="1:9" ht="37.5" customHeight="1" x14ac:dyDescent="0.2">
      <c r="A24" s="303"/>
      <c r="B24" s="303"/>
      <c r="C24" s="303"/>
      <c r="D24" s="303"/>
      <c r="E24" s="303"/>
      <c r="F24" s="303"/>
      <c r="G24" s="303"/>
      <c r="H24" s="303"/>
      <c r="I24" s="303"/>
    </row>
    <row r="25" spans="1:9" ht="51" customHeight="1" x14ac:dyDescent="0.2">
      <c r="A25" s="303"/>
      <c r="B25" s="303"/>
      <c r="C25" s="303"/>
      <c r="D25" s="303"/>
      <c r="E25" s="303"/>
      <c r="F25" s="303"/>
      <c r="G25" s="303"/>
      <c r="H25" s="303"/>
      <c r="I25" s="303"/>
    </row>
    <row r="26" spans="1:9" ht="41.25" customHeight="1" x14ac:dyDescent="0.2">
      <c r="A26" s="303"/>
      <c r="B26" s="303"/>
      <c r="C26" s="303"/>
      <c r="D26" s="303"/>
      <c r="E26" s="303"/>
      <c r="F26" s="303"/>
      <c r="G26" s="303"/>
      <c r="H26" s="303"/>
      <c r="I26" s="303"/>
    </row>
    <row r="27" spans="1:9" ht="51.75" customHeight="1" x14ac:dyDescent="0.2">
      <c r="A27" s="303"/>
      <c r="B27" s="303"/>
      <c r="C27" s="303"/>
      <c r="D27" s="303"/>
      <c r="E27" s="303"/>
      <c r="F27" s="303"/>
      <c r="G27" s="303"/>
      <c r="H27" s="303"/>
      <c r="I27" s="303"/>
    </row>
    <row r="28" spans="1:9" ht="228" customHeight="1" x14ac:dyDescent="0.2">
      <c r="A28" s="303"/>
      <c r="B28" s="303"/>
      <c r="C28" s="303"/>
      <c r="D28" s="303"/>
      <c r="E28" s="303"/>
      <c r="F28" s="303"/>
      <c r="G28" s="303"/>
      <c r="H28" s="303"/>
      <c r="I28" s="303"/>
    </row>
    <row r="29" spans="1:9" ht="175.5" customHeight="1" x14ac:dyDescent="0.2">
      <c r="A29" s="303"/>
      <c r="B29" s="303"/>
      <c r="C29" s="303"/>
      <c r="D29" s="303"/>
      <c r="E29" s="303"/>
      <c r="F29" s="303"/>
      <c r="G29" s="303"/>
      <c r="H29" s="303"/>
      <c r="I29" s="303"/>
    </row>
    <row r="30" spans="1:9" ht="155.25" customHeight="1" x14ac:dyDescent="0.2">
      <c r="A30" s="303"/>
      <c r="B30" s="303"/>
      <c r="C30" s="303"/>
      <c r="D30" s="303"/>
      <c r="E30" s="303"/>
      <c r="F30" s="303"/>
      <c r="G30" s="303"/>
      <c r="H30" s="303"/>
      <c r="I30" s="303"/>
    </row>
    <row r="31" spans="1:9" ht="243.75" customHeight="1" x14ac:dyDescent="0.2">
      <c r="A31" s="303"/>
      <c r="B31" s="303"/>
      <c r="C31" s="303"/>
      <c r="D31" s="303"/>
      <c r="E31" s="303"/>
      <c r="F31" s="303"/>
      <c r="G31" s="303"/>
      <c r="H31" s="303"/>
      <c r="I31" s="303"/>
    </row>
    <row r="32" spans="1:9" ht="264.75" customHeight="1" x14ac:dyDescent="0.2">
      <c r="A32" s="303"/>
      <c r="B32" s="303"/>
      <c r="C32" s="303"/>
      <c r="D32" s="303"/>
      <c r="E32" s="303"/>
      <c r="F32" s="303"/>
      <c r="G32" s="303"/>
      <c r="H32" s="303"/>
      <c r="I32" s="303"/>
    </row>
    <row r="33" spans="1:9" ht="35.25" customHeight="1" x14ac:dyDescent="0.2">
      <c r="A33" s="303"/>
      <c r="B33" s="303"/>
      <c r="C33" s="303"/>
      <c r="D33" s="303"/>
      <c r="E33" s="303"/>
      <c r="F33" s="303"/>
      <c r="G33" s="303"/>
      <c r="H33" s="303"/>
      <c r="I33" s="303"/>
    </row>
    <row r="34" spans="1:9" ht="81" customHeight="1" x14ac:dyDescent="0.2">
      <c r="A34" s="303"/>
      <c r="B34" s="303"/>
      <c r="C34" s="303"/>
      <c r="D34" s="303"/>
      <c r="E34" s="303"/>
      <c r="F34" s="303"/>
      <c r="G34" s="303"/>
      <c r="H34" s="303"/>
      <c r="I34" s="303"/>
    </row>
    <row r="35" spans="1:9" ht="21.75" customHeight="1" x14ac:dyDescent="0.2">
      <c r="A35" s="303"/>
      <c r="B35" s="303"/>
      <c r="C35" s="303"/>
      <c r="D35" s="303"/>
      <c r="E35" s="303"/>
      <c r="F35" s="303"/>
      <c r="G35" s="303"/>
      <c r="H35" s="303"/>
      <c r="I35" s="303"/>
    </row>
    <row r="36" spans="1:9" ht="78.75" customHeight="1" x14ac:dyDescent="0.2">
      <c r="A36" s="303"/>
      <c r="B36" s="303"/>
      <c r="C36" s="303"/>
      <c r="D36" s="303"/>
      <c r="E36" s="303"/>
      <c r="F36" s="303"/>
      <c r="G36" s="303"/>
      <c r="H36" s="303"/>
      <c r="I36" s="303"/>
    </row>
    <row r="37" spans="1:9" ht="48.75" customHeight="1" x14ac:dyDescent="0.2">
      <c r="A37" s="303"/>
      <c r="B37" s="303"/>
      <c r="C37" s="303"/>
      <c r="D37" s="303"/>
      <c r="E37" s="303"/>
      <c r="F37" s="303"/>
      <c r="G37" s="303"/>
      <c r="H37" s="303"/>
      <c r="I37" s="303"/>
    </row>
    <row r="38" spans="1:9" ht="112.5" customHeight="1" x14ac:dyDescent="0.2">
      <c r="A38" s="303"/>
      <c r="B38" s="303"/>
      <c r="C38" s="303"/>
      <c r="D38" s="303"/>
      <c r="E38" s="303"/>
      <c r="F38" s="303"/>
      <c r="G38" s="303"/>
      <c r="H38" s="303"/>
      <c r="I38" s="303"/>
    </row>
    <row r="39" spans="1:9" ht="36.75" customHeight="1" x14ac:dyDescent="0.2">
      <c r="A39" s="303"/>
      <c r="B39" s="303"/>
      <c r="C39" s="303"/>
      <c r="D39" s="303"/>
      <c r="E39" s="303"/>
      <c r="F39" s="303"/>
      <c r="G39" s="303"/>
      <c r="H39" s="303"/>
      <c r="I39" s="303"/>
    </row>
    <row r="40" spans="1:9" ht="31.5" customHeight="1" x14ac:dyDescent="0.2">
      <c r="A40" s="303"/>
      <c r="B40" s="303"/>
      <c r="C40" s="303"/>
      <c r="D40" s="303"/>
      <c r="E40" s="303"/>
      <c r="F40" s="303"/>
      <c r="G40" s="303"/>
      <c r="H40" s="303"/>
      <c r="I40" s="303"/>
    </row>
    <row r="41" spans="1:9" ht="77.25" customHeight="1" x14ac:dyDescent="0.2">
      <c r="A41" s="303"/>
      <c r="B41" s="303"/>
      <c r="C41" s="303"/>
      <c r="D41" s="303"/>
      <c r="E41" s="303"/>
      <c r="F41" s="303"/>
      <c r="G41" s="303"/>
      <c r="H41" s="303"/>
      <c r="I41" s="303"/>
    </row>
    <row r="42" spans="1:9" ht="183" customHeight="1" x14ac:dyDescent="0.2">
      <c r="A42" s="303"/>
      <c r="B42" s="303"/>
      <c r="C42" s="303"/>
      <c r="D42" s="303"/>
      <c r="E42" s="303"/>
      <c r="F42" s="303"/>
      <c r="G42" s="303"/>
      <c r="H42" s="303"/>
      <c r="I42" s="303"/>
    </row>
    <row r="43" spans="1:9" ht="12" customHeight="1" x14ac:dyDescent="0.2">
      <c r="A43" s="303"/>
      <c r="B43" s="303"/>
      <c r="C43" s="303"/>
      <c r="D43" s="303"/>
      <c r="E43" s="303"/>
      <c r="F43" s="303"/>
      <c r="G43" s="303"/>
      <c r="H43" s="303"/>
      <c r="I43" s="303"/>
    </row>
    <row r="49" s="131" customFormat="1" x14ac:dyDescent="0.2"/>
    <row r="50" s="131" customFormat="1" x14ac:dyDescent="0.2"/>
    <row r="51" s="131" customFormat="1" x14ac:dyDescent="0.2"/>
  </sheetData>
  <mergeCells count="1">
    <mergeCell ref="A1:I43"/>
  </mergeCells>
  <pageMargins left="0.7" right="0.7" top="0.75" bottom="0.75" header="0.3" footer="0.3"/>
  <pageSetup paperSize="9" scale="91"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Berta Nino</cp:lastModifiedBy>
  <cp:lastPrinted>2024-07-19T07:19:31Z</cp:lastPrinted>
  <dcterms:created xsi:type="dcterms:W3CDTF">2008-10-17T11:51:54Z</dcterms:created>
  <dcterms:modified xsi:type="dcterms:W3CDTF">2024-07-19T07:19:35Z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