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7\1-6.2017\1-6.2017. ZADNJE REZULTAT\TFI OBRASCI\ZA SLANJE\GRUPA\"/>
    </mc:Choice>
  </mc:AlternateContent>
  <bookViews>
    <workbookView xWindow="11985" yWindow="165" windowWidth="12030" windowHeight="997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 calcOnSave="0"/>
</workbook>
</file>

<file path=xl/calcChain.xml><?xml version="1.0" encoding="utf-8"?>
<calcChain xmlns="http://schemas.openxmlformats.org/spreadsheetml/2006/main">
  <c r="M28" i="18" l="1"/>
  <c r="J53" i="20" l="1"/>
  <c r="J45" i="20"/>
  <c r="J39" i="20"/>
  <c r="J32" i="20"/>
  <c r="J28" i="20"/>
  <c r="J19" i="20"/>
  <c r="J21" i="20" s="1"/>
  <c r="J14" i="20"/>
  <c r="J46" i="20" l="1"/>
  <c r="J47" i="20"/>
  <c r="J33" i="20"/>
  <c r="J49" i="20" s="1"/>
  <c r="J34" i="20"/>
  <c r="J20" i="20"/>
  <c r="K58" i="18"/>
  <c r="K67" i="18" s="1"/>
  <c r="J58" i="18"/>
  <c r="J67" i="18" s="1"/>
  <c r="K34" i="18"/>
  <c r="J34" i="18"/>
  <c r="K28" i="18"/>
  <c r="J28" i="18"/>
  <c r="K23" i="18"/>
  <c r="J23" i="18"/>
  <c r="K17" i="18"/>
  <c r="J17" i="18"/>
  <c r="J11" i="18" s="1"/>
  <c r="J44" i="18" s="1"/>
  <c r="K13" i="18"/>
  <c r="J13" i="18"/>
  <c r="K8" i="18"/>
  <c r="K43" i="18" s="1"/>
  <c r="J8" i="18"/>
  <c r="K11" i="18" l="1"/>
  <c r="K44" i="18" s="1"/>
  <c r="J48" i="20"/>
  <c r="K47" i="18"/>
  <c r="J43" i="18"/>
  <c r="J47" i="18" s="1"/>
  <c r="K45" i="18"/>
  <c r="K49" i="18" s="1"/>
  <c r="K57" i="18" s="1"/>
  <c r="K68" i="18" s="1"/>
  <c r="K71" i="18" s="1"/>
  <c r="K46" i="18"/>
  <c r="J120" i="19"/>
  <c r="J119" i="19"/>
  <c r="J104" i="19"/>
  <c r="J101" i="19"/>
  <c r="J91" i="19"/>
  <c r="J87" i="19"/>
  <c r="J83" i="19"/>
  <c r="J80" i="19"/>
  <c r="J73" i="19"/>
  <c r="J70" i="19" s="1"/>
  <c r="J115" i="19" s="1"/>
  <c r="J57" i="19"/>
  <c r="J50" i="19"/>
  <c r="J42" i="19"/>
  <c r="J41" i="19"/>
  <c r="J36" i="19"/>
  <c r="J30" i="19"/>
  <c r="J27" i="19"/>
  <c r="J17" i="19"/>
  <c r="J9" i="19" s="1"/>
  <c r="J67" i="19" s="1"/>
  <c r="J10" i="19"/>
  <c r="J45" i="18" l="1"/>
  <c r="J49" i="18" s="1"/>
  <c r="J57" i="18" s="1"/>
  <c r="J68" i="18" s="1"/>
  <c r="J71" i="18" s="1"/>
  <c r="J46" i="18"/>
  <c r="K50" i="18"/>
  <c r="K54" i="18" s="1"/>
  <c r="K51" i="18"/>
  <c r="J51" i="18"/>
  <c r="K11" i="17"/>
  <c r="J11" i="17"/>
  <c r="J50" i="18" l="1"/>
  <c r="J54" i="18" s="1"/>
  <c r="J15" i="17"/>
  <c r="J8" i="17"/>
  <c r="J7" i="17"/>
  <c r="K120" i="19" l="1"/>
  <c r="J9" i="17" l="1"/>
  <c r="J10" i="17"/>
  <c r="K15" i="17" l="1"/>
  <c r="K8" i="17"/>
  <c r="K7" i="17"/>
  <c r="J23" i="17" l="1"/>
  <c r="J25" i="17" s="1"/>
  <c r="J16" i="17"/>
  <c r="M34" i="18" l="1"/>
  <c r="M23" i="18"/>
  <c r="M17" i="18"/>
  <c r="M13" i="18"/>
  <c r="M8" i="18"/>
  <c r="M43" i="18" s="1"/>
  <c r="K23" i="17"/>
  <c r="K45" i="20"/>
  <c r="K19" i="20"/>
  <c r="K73" i="19"/>
  <c r="K9" i="17" s="1"/>
  <c r="K39" i="20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AC4" i="14" s="1"/>
  <c r="Z4" i="14"/>
  <c r="AA4" i="14"/>
  <c r="AB4" i="14"/>
  <c r="Y5" i="14"/>
  <c r="AC5" i="14" s="1"/>
  <c r="Z5" i="14"/>
  <c r="AA5" i="14"/>
  <c r="AB5" i="14"/>
  <c r="Y6" i="14"/>
  <c r="Z6" i="14"/>
  <c r="AC6" i="14" s="1"/>
  <c r="AA6" i="14"/>
  <c r="AB6" i="14"/>
  <c r="Y7" i="14"/>
  <c r="AC7" i="14" s="1"/>
  <c r="Z7" i="14"/>
  <c r="AA7" i="14"/>
  <c r="AB7" i="14"/>
  <c r="Y8" i="14"/>
  <c r="AC8" i="14" s="1"/>
  <c r="Z8" i="14"/>
  <c r="AA8" i="14"/>
  <c r="AB8" i="14"/>
  <c r="Y9" i="14"/>
  <c r="AC9" i="14" s="1"/>
  <c r="Z9" i="14"/>
  <c r="AA9" i="14"/>
  <c r="AB9" i="14"/>
  <c r="Y10" i="14"/>
  <c r="Z10" i="14"/>
  <c r="AC10" i="14" s="1"/>
  <c r="AA10" i="14"/>
  <c r="AB10" i="14"/>
  <c r="Y11" i="14"/>
  <c r="Z11" i="14"/>
  <c r="AA11" i="14"/>
  <c r="AB11" i="14"/>
  <c r="Y12" i="14"/>
  <c r="Z12" i="14"/>
  <c r="AA12" i="14"/>
  <c r="AB12" i="14"/>
  <c r="Y13" i="14"/>
  <c r="AC13" i="14" s="1"/>
  <c r="Z13" i="14"/>
  <c r="AA13" i="14"/>
  <c r="AB13" i="14"/>
  <c r="Y14" i="14"/>
  <c r="AC14" i="14" s="1"/>
  <c r="Z14" i="14"/>
  <c r="AA14" i="14"/>
  <c r="AB14" i="14"/>
  <c r="Y15" i="14"/>
  <c r="AC15" i="14" s="1"/>
  <c r="Z15" i="14"/>
  <c r="AA15" i="14"/>
  <c r="AB15" i="14"/>
  <c r="Y16" i="14"/>
  <c r="Z16" i="14"/>
  <c r="AC16" i="14" s="1"/>
  <c r="AA16" i="14"/>
  <c r="AB16" i="14"/>
  <c r="Y17" i="14"/>
  <c r="AC17" i="14" s="1"/>
  <c r="Z17" i="14"/>
  <c r="AA17" i="14"/>
  <c r="AB17" i="14"/>
  <c r="Y18" i="14"/>
  <c r="AC18" i="14" s="1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AC26" i="14" s="1"/>
  <c r="Z26" i="14"/>
  <c r="AA26" i="14"/>
  <c r="AB26" i="14"/>
  <c r="Y27" i="14"/>
  <c r="AC27" i="14" s="1"/>
  <c r="Z27" i="14"/>
  <c r="AA27" i="14"/>
  <c r="AB27" i="14"/>
  <c r="Y28" i="14"/>
  <c r="AC28" i="14" s="1"/>
  <c r="Z28" i="14"/>
  <c r="AA28" i="14"/>
  <c r="AB28" i="14"/>
  <c r="Y29" i="14"/>
  <c r="AC29" i="14" s="1"/>
  <c r="Z29" i="14"/>
  <c r="AA29" i="14"/>
  <c r="AB29" i="14"/>
  <c r="Y30" i="14"/>
  <c r="AC30" i="14" s="1"/>
  <c r="Z30" i="14"/>
  <c r="AA30" i="14"/>
  <c r="AB30" i="14"/>
  <c r="Y31" i="14"/>
  <c r="AC31" i="14" s="1"/>
  <c r="Z31" i="14"/>
  <c r="AA31" i="14"/>
  <c r="AB31" i="14"/>
  <c r="Y32" i="14"/>
  <c r="AC32" i="14" s="1"/>
  <c r="Z32" i="14"/>
  <c r="AA32" i="14"/>
  <c r="AB32" i="14"/>
  <c r="Y33" i="14"/>
  <c r="AC33" i="14" s="1"/>
  <c r="Z33" i="14"/>
  <c r="AA33" i="14"/>
  <c r="AB33" i="14"/>
  <c r="Y34" i="14"/>
  <c r="AC34" i="14" s="1"/>
  <c r="Z34" i="14"/>
  <c r="AA34" i="14"/>
  <c r="AB34" i="14"/>
  <c r="Y35" i="14"/>
  <c r="AC35" i="14" s="1"/>
  <c r="Z35" i="14"/>
  <c r="AA35" i="14"/>
  <c r="AB35" i="14"/>
  <c r="Y36" i="14"/>
  <c r="Z36" i="14"/>
  <c r="AA36" i="14"/>
  <c r="AB36" i="14"/>
  <c r="Y37" i="14"/>
  <c r="AC37" i="14" s="1"/>
  <c r="Z37" i="14"/>
  <c r="AA37" i="14"/>
  <c r="AB37" i="14"/>
  <c r="Y38" i="14"/>
  <c r="Z38" i="14"/>
  <c r="AA38" i="14"/>
  <c r="AB38" i="14"/>
  <c r="Y39" i="14"/>
  <c r="AC39" i="14" s="1"/>
  <c r="Z39" i="14"/>
  <c r="AA39" i="14"/>
  <c r="AB39" i="14"/>
  <c r="Y40" i="14"/>
  <c r="AC40" i="14" s="1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AC43" i="14" s="1"/>
  <c r="Z43" i="14"/>
  <c r="AA43" i="14"/>
  <c r="AB43" i="14"/>
  <c r="Y44" i="14"/>
  <c r="AC44" i="14" s="1"/>
  <c r="Z44" i="14"/>
  <c r="AA44" i="14"/>
  <c r="AB44" i="14"/>
  <c r="Y45" i="14"/>
  <c r="AC45" i="14" s="1"/>
  <c r="Z45" i="14"/>
  <c r="AA45" i="14"/>
  <c r="AB45" i="14"/>
  <c r="Y46" i="14"/>
  <c r="AC46" i="14" s="1"/>
  <c r="Z46" i="14"/>
  <c r="AA46" i="14"/>
  <c r="AB46" i="14"/>
  <c r="Y47" i="14"/>
  <c r="AC47" i="14" s="1"/>
  <c r="Z47" i="14"/>
  <c r="AA47" i="14"/>
  <c r="AB47" i="14"/>
  <c r="Y48" i="14"/>
  <c r="AC48" i="14" s="1"/>
  <c r="Z48" i="14"/>
  <c r="AA48" i="14"/>
  <c r="AB48" i="14"/>
  <c r="Y49" i="14"/>
  <c r="Z49" i="14"/>
  <c r="AA49" i="14"/>
  <c r="AB49" i="14"/>
  <c r="Y50" i="14"/>
  <c r="AC50" i="14" s="1"/>
  <c r="Z50" i="14"/>
  <c r="AA50" i="14"/>
  <c r="AB50" i="14"/>
  <c r="Y51" i="14"/>
  <c r="AC51" i="14" s="1"/>
  <c r="Z51" i="14"/>
  <c r="AA51" i="14"/>
  <c r="AB51" i="14"/>
  <c r="Y52" i="14"/>
  <c r="AC52" i="14" s="1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AC55" i="14" s="1"/>
  <c r="Z55" i="14"/>
  <c r="AA55" i="14"/>
  <c r="AB55" i="14"/>
  <c r="Y56" i="14"/>
  <c r="AC56" i="14" s="1"/>
  <c r="Z56" i="14"/>
  <c r="AA56" i="14"/>
  <c r="AB56" i="14"/>
  <c r="Y57" i="14"/>
  <c r="Z57" i="14"/>
  <c r="AA57" i="14"/>
  <c r="AB57" i="14"/>
  <c r="Y58" i="14"/>
  <c r="AC58" i="14" s="1"/>
  <c r="Z58" i="14"/>
  <c r="AA58" i="14"/>
  <c r="AB58" i="14"/>
  <c r="Y59" i="14"/>
  <c r="Z59" i="14"/>
  <c r="AA59" i="14"/>
  <c r="AB59" i="14"/>
  <c r="Y60" i="14"/>
  <c r="AC60" i="14" s="1"/>
  <c r="Z60" i="14"/>
  <c r="AA60" i="14"/>
  <c r="AB60" i="14"/>
  <c r="Y61" i="14"/>
  <c r="AC61" i="14" s="1"/>
  <c r="Z61" i="14"/>
  <c r="AA61" i="14"/>
  <c r="AB61" i="14"/>
  <c r="Y62" i="14"/>
  <c r="AC62" i="14" s="1"/>
  <c r="Z62" i="14"/>
  <c r="AA62" i="14"/>
  <c r="AB62" i="14"/>
  <c r="Y63" i="14"/>
  <c r="AC63" i="14" s="1"/>
  <c r="Z63" i="14"/>
  <c r="AA63" i="14"/>
  <c r="AB63" i="14"/>
  <c r="Y64" i="14"/>
  <c r="AC64" i="14" s="1"/>
  <c r="Z64" i="14"/>
  <c r="AA64" i="14"/>
  <c r="AB64" i="14"/>
  <c r="Y65" i="14"/>
  <c r="AC65" i="14" s="1"/>
  <c r="Z65" i="14"/>
  <c r="AA65" i="14"/>
  <c r="AB65" i="14"/>
  <c r="Y66" i="14"/>
  <c r="AC66" i="14" s="1"/>
  <c r="Z66" i="14"/>
  <c r="AA66" i="14"/>
  <c r="AB66" i="14"/>
  <c r="Y67" i="14"/>
  <c r="AC67" i="14" s="1"/>
  <c r="Z67" i="14"/>
  <c r="AA67" i="14"/>
  <c r="AB67" i="14"/>
  <c r="Y68" i="14"/>
  <c r="AC68" i="14" s="1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AC74" i="14" s="1"/>
  <c r="Z74" i="14"/>
  <c r="AA74" i="14"/>
  <c r="AB74" i="14"/>
  <c r="Y75" i="14"/>
  <c r="Z75" i="14"/>
  <c r="AA75" i="14"/>
  <c r="AB75" i="14"/>
  <c r="Y76" i="14"/>
  <c r="AC76" i="14" s="1"/>
  <c r="Z76" i="14"/>
  <c r="AA76" i="14"/>
  <c r="AB76" i="14"/>
  <c r="Y77" i="14"/>
  <c r="AC77" i="14" s="1"/>
  <c r="Z77" i="14"/>
  <c r="AA77" i="14"/>
  <c r="AB77" i="14"/>
  <c r="Y78" i="14"/>
  <c r="AC78" i="14" s="1"/>
  <c r="Z78" i="14"/>
  <c r="AA78" i="14"/>
  <c r="AB78" i="14"/>
  <c r="Y79" i="14"/>
  <c r="AC79" i="14" s="1"/>
  <c r="Z79" i="14"/>
  <c r="AA79" i="14"/>
  <c r="AB79" i="14"/>
  <c r="Y80" i="14"/>
  <c r="AC80" i="14" s="1"/>
  <c r="Z80" i="14"/>
  <c r="AA80" i="14"/>
  <c r="AB80" i="14"/>
  <c r="Y81" i="14"/>
  <c r="AC81" i="14" s="1"/>
  <c r="Z81" i="14"/>
  <c r="AA81" i="14"/>
  <c r="AB81" i="14"/>
  <c r="Y82" i="14"/>
  <c r="AC82" i="14" s="1"/>
  <c r="Z82" i="14"/>
  <c r="AA82" i="14"/>
  <c r="AB82" i="14"/>
  <c r="Y83" i="14"/>
  <c r="AC83" i="14" s="1"/>
  <c r="Z83" i="14"/>
  <c r="AA83" i="14"/>
  <c r="AB83" i="14"/>
  <c r="Y84" i="14"/>
  <c r="Z84" i="14"/>
  <c r="AA84" i="14"/>
  <c r="AB84" i="14"/>
  <c r="Y85" i="14"/>
  <c r="AC85" i="14" s="1"/>
  <c r="Z85" i="14"/>
  <c r="AA85" i="14"/>
  <c r="AB85" i="14"/>
  <c r="Y86" i="14"/>
  <c r="Z86" i="14"/>
  <c r="AA86" i="14"/>
  <c r="AB86" i="14"/>
  <c r="Y87" i="14"/>
  <c r="AC87" i="14" s="1"/>
  <c r="Z87" i="14"/>
  <c r="AA87" i="14"/>
  <c r="AB87" i="14"/>
  <c r="Y88" i="14"/>
  <c r="AC88" i="14" s="1"/>
  <c r="Z88" i="14"/>
  <c r="AA88" i="14"/>
  <c r="AB88" i="14"/>
  <c r="Y89" i="14"/>
  <c r="AC89" i="14" s="1"/>
  <c r="Z89" i="14"/>
  <c r="AA89" i="14"/>
  <c r="AB89" i="14"/>
  <c r="Y90" i="14"/>
  <c r="AC90" i="14" s="1"/>
  <c r="Z90" i="14"/>
  <c r="AA90" i="14"/>
  <c r="AB90" i="14"/>
  <c r="Y91" i="14"/>
  <c r="AC91" i="14" s="1"/>
  <c r="Z91" i="14"/>
  <c r="AA91" i="14"/>
  <c r="AB91" i="14"/>
  <c r="Y92" i="14"/>
  <c r="AC92" i="14" s="1"/>
  <c r="Z92" i="14"/>
  <c r="AA92" i="14"/>
  <c r="AB92" i="14"/>
  <c r="Y93" i="14"/>
  <c r="AC93" i="14" s="1"/>
  <c r="Z93" i="14"/>
  <c r="AA93" i="14"/>
  <c r="AB93" i="14"/>
  <c r="Y94" i="14"/>
  <c r="AC94" i="14" s="1"/>
  <c r="Z94" i="14"/>
  <c r="AA94" i="14"/>
  <c r="AB94" i="14"/>
  <c r="Y95" i="14"/>
  <c r="AC95" i="14" s="1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AC98" i="14" s="1"/>
  <c r="Z98" i="14"/>
  <c r="AA98" i="14"/>
  <c r="AB98" i="14"/>
  <c r="Y99" i="14"/>
  <c r="AC99" i="14" s="1"/>
  <c r="Z99" i="14"/>
  <c r="AA99" i="14"/>
  <c r="AB99" i="14"/>
  <c r="Y100" i="14"/>
  <c r="AC100" i="14" s="1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H2" i="14" s="1"/>
  <c r="B59" i="14" s="1"/>
  <c r="K2" i="14"/>
  <c r="I2" i="14" s="1"/>
  <c r="J3" i="14"/>
  <c r="F3" i="14"/>
  <c r="K3" i="14"/>
  <c r="J4" i="14"/>
  <c r="F4" i="14"/>
  <c r="K4" i="14"/>
  <c r="J5" i="14"/>
  <c r="I5" i="14" s="1"/>
  <c r="F5" i="14"/>
  <c r="K5" i="14"/>
  <c r="J6" i="14"/>
  <c r="F6" i="14"/>
  <c r="K6" i="14"/>
  <c r="I6" i="14" s="1"/>
  <c r="J7" i="14"/>
  <c r="F7" i="14"/>
  <c r="K7" i="14"/>
  <c r="I7" i="14" s="1"/>
  <c r="J8" i="14"/>
  <c r="I8" i="14" s="1"/>
  <c r="F8" i="14"/>
  <c r="K8" i="14"/>
  <c r="J9" i="14"/>
  <c r="I9" i="14" s="1"/>
  <c r="F9" i="14"/>
  <c r="K9" i="14"/>
  <c r="J10" i="14"/>
  <c r="F10" i="14"/>
  <c r="H10" i="14" s="1"/>
  <c r="K10" i="14"/>
  <c r="I10" i="14" s="1"/>
  <c r="J11" i="14"/>
  <c r="F11" i="14"/>
  <c r="K11" i="14"/>
  <c r="J12" i="14"/>
  <c r="F12" i="14"/>
  <c r="K12" i="14"/>
  <c r="J13" i="14"/>
  <c r="I13" i="14" s="1"/>
  <c r="F13" i="14"/>
  <c r="H13" i="14" s="1"/>
  <c r="K13" i="14"/>
  <c r="J14" i="14"/>
  <c r="F14" i="14"/>
  <c r="H14" i="14" s="1"/>
  <c r="K14" i="14"/>
  <c r="I14" i="14" s="1"/>
  <c r="J15" i="14"/>
  <c r="F15" i="14"/>
  <c r="K15" i="14"/>
  <c r="I15" i="14" s="1"/>
  <c r="J16" i="14"/>
  <c r="I16" i="14" s="1"/>
  <c r="F16" i="14"/>
  <c r="K16" i="14"/>
  <c r="J17" i="14"/>
  <c r="I17" i="14" s="1"/>
  <c r="F17" i="14"/>
  <c r="K17" i="14"/>
  <c r="J18" i="14"/>
  <c r="F18" i="14"/>
  <c r="K18" i="14"/>
  <c r="I18" i="14" s="1"/>
  <c r="J19" i="14"/>
  <c r="F19" i="14"/>
  <c r="K19" i="14"/>
  <c r="J20" i="14"/>
  <c r="H20" i="14" s="1"/>
  <c r="F20" i="14"/>
  <c r="K20" i="14"/>
  <c r="J21" i="14"/>
  <c r="I21" i="14" s="1"/>
  <c r="F21" i="14"/>
  <c r="K21" i="14"/>
  <c r="J22" i="14"/>
  <c r="F22" i="14"/>
  <c r="K22" i="14"/>
  <c r="I22" i="14" s="1"/>
  <c r="J23" i="14"/>
  <c r="F23" i="14"/>
  <c r="K23" i="14"/>
  <c r="I23" i="14" s="1"/>
  <c r="J24" i="14"/>
  <c r="I24" i="14" s="1"/>
  <c r="F24" i="14"/>
  <c r="K24" i="14"/>
  <c r="J25" i="14"/>
  <c r="I25" i="14"/>
  <c r="F25" i="14"/>
  <c r="K25" i="14"/>
  <c r="J26" i="14"/>
  <c r="I26" i="14" s="1"/>
  <c r="F26" i="14"/>
  <c r="K26" i="14"/>
  <c r="J27" i="14"/>
  <c r="F27" i="14"/>
  <c r="H27" i="14" s="1"/>
  <c r="K27" i="14"/>
  <c r="I27" i="14" s="1"/>
  <c r="J28" i="14"/>
  <c r="F28" i="14"/>
  <c r="K28" i="14"/>
  <c r="I28" i="14" s="1"/>
  <c r="J29" i="14"/>
  <c r="H29" i="14" s="1"/>
  <c r="F29" i="14"/>
  <c r="K29" i="14"/>
  <c r="J30" i="14"/>
  <c r="I30" i="14" s="1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K34" i="14"/>
  <c r="J35" i="14"/>
  <c r="F35" i="14"/>
  <c r="H35" i="14" s="1"/>
  <c r="K35" i="14"/>
  <c r="J36" i="14"/>
  <c r="F36" i="14"/>
  <c r="K36" i="14"/>
  <c r="I36" i="14" s="1"/>
  <c r="J37" i="14"/>
  <c r="F37" i="14"/>
  <c r="K37" i="14"/>
  <c r="J38" i="14"/>
  <c r="H38" i="14" s="1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H63" i="14" s="1"/>
  <c r="F63" i="14"/>
  <c r="K63" i="14"/>
  <c r="J64" i="14"/>
  <c r="F64" i="14"/>
  <c r="K64" i="14"/>
  <c r="J65" i="14"/>
  <c r="F65" i="14"/>
  <c r="K65" i="14"/>
  <c r="I65" i="14" s="1"/>
  <c r="J66" i="14"/>
  <c r="F66" i="14"/>
  <c r="K66" i="14"/>
  <c r="J67" i="14"/>
  <c r="I67" i="14" s="1"/>
  <c r="F67" i="14"/>
  <c r="K67" i="14"/>
  <c r="J68" i="14"/>
  <c r="F68" i="14"/>
  <c r="H68" i="14" s="1"/>
  <c r="K68" i="14"/>
  <c r="J69" i="14"/>
  <c r="F69" i="14"/>
  <c r="K69" i="14"/>
  <c r="J70" i="14"/>
  <c r="F70" i="14"/>
  <c r="K70" i="14"/>
  <c r="J71" i="14"/>
  <c r="H71" i="14" s="1"/>
  <c r="F71" i="14"/>
  <c r="K71" i="14"/>
  <c r="J72" i="14"/>
  <c r="I72" i="14" s="1"/>
  <c r="F72" i="14"/>
  <c r="K72" i="14"/>
  <c r="J73" i="14"/>
  <c r="F73" i="14"/>
  <c r="K73" i="14"/>
  <c r="I73" i="14" s="1"/>
  <c r="J74" i="14"/>
  <c r="F74" i="14"/>
  <c r="K74" i="14"/>
  <c r="I74" i="14" s="1"/>
  <c r="J75" i="14"/>
  <c r="F75" i="14"/>
  <c r="K75" i="14"/>
  <c r="I75" i="14" s="1"/>
  <c r="J76" i="14"/>
  <c r="H76" i="14" s="1"/>
  <c r="F76" i="14"/>
  <c r="K76" i="14"/>
  <c r="J77" i="14"/>
  <c r="I77" i="14" s="1"/>
  <c r="F77" i="14"/>
  <c r="K77" i="14"/>
  <c r="J78" i="14"/>
  <c r="F78" i="14"/>
  <c r="H78" i="14" s="1"/>
  <c r="K78" i="14"/>
  <c r="I78" i="14" s="1"/>
  <c r="J79" i="14"/>
  <c r="F79" i="14"/>
  <c r="K79" i="14"/>
  <c r="I79" i="14" s="1"/>
  <c r="J80" i="14"/>
  <c r="F80" i="14"/>
  <c r="K80" i="14"/>
  <c r="J81" i="14"/>
  <c r="F81" i="14"/>
  <c r="K81" i="14"/>
  <c r="J82" i="14"/>
  <c r="F82" i="14"/>
  <c r="H82" i="14" s="1"/>
  <c r="K82" i="14"/>
  <c r="J83" i="14"/>
  <c r="F83" i="14"/>
  <c r="K83" i="14"/>
  <c r="I83" i="14" s="1"/>
  <c r="J84" i="14"/>
  <c r="F84" i="14"/>
  <c r="K84" i="14"/>
  <c r="J85" i="14"/>
  <c r="I85" i="14" s="1"/>
  <c r="F85" i="14"/>
  <c r="K85" i="14"/>
  <c r="J86" i="14"/>
  <c r="F86" i="14"/>
  <c r="K86" i="14"/>
  <c r="J87" i="14"/>
  <c r="F87" i="14"/>
  <c r="K87" i="14"/>
  <c r="I87" i="14" s="1"/>
  <c r="J88" i="14"/>
  <c r="F88" i="14"/>
  <c r="K88" i="14"/>
  <c r="J89" i="14"/>
  <c r="I89" i="14" s="1"/>
  <c r="F89" i="14"/>
  <c r="K89" i="14"/>
  <c r="J90" i="14"/>
  <c r="F90" i="14"/>
  <c r="K90" i="14"/>
  <c r="J91" i="14"/>
  <c r="F91" i="14"/>
  <c r="K91" i="14"/>
  <c r="I91" i="14" s="1"/>
  <c r="J92" i="14"/>
  <c r="F92" i="14"/>
  <c r="K92" i="14"/>
  <c r="J93" i="14"/>
  <c r="F93" i="14"/>
  <c r="K93" i="14"/>
  <c r="J94" i="14"/>
  <c r="F94" i="14"/>
  <c r="K94" i="14"/>
  <c r="J95" i="14"/>
  <c r="F95" i="14"/>
  <c r="K95" i="14"/>
  <c r="I95" i="14" s="1"/>
  <c r="J96" i="14"/>
  <c r="F96" i="14"/>
  <c r="K96" i="14"/>
  <c r="J97" i="14"/>
  <c r="F97" i="14"/>
  <c r="K97" i="14"/>
  <c r="J98" i="14"/>
  <c r="F98" i="14"/>
  <c r="H98" i="14" s="1"/>
  <c r="K98" i="14"/>
  <c r="J99" i="14"/>
  <c r="F99" i="14"/>
  <c r="K99" i="14"/>
  <c r="I99" i="14" s="1"/>
  <c r="J100" i="14"/>
  <c r="F100" i="14"/>
  <c r="K100" i="14"/>
  <c r="J101" i="14"/>
  <c r="I101" i="14" s="1"/>
  <c r="F101" i="14"/>
  <c r="K101" i="14"/>
  <c r="J102" i="14"/>
  <c r="F102" i="14"/>
  <c r="H102" i="14" s="1"/>
  <c r="K102" i="14"/>
  <c r="J103" i="14"/>
  <c r="F103" i="14"/>
  <c r="K103" i="14"/>
  <c r="I103" i="14" s="1"/>
  <c r="J104" i="14"/>
  <c r="F104" i="14"/>
  <c r="K104" i="14"/>
  <c r="J105" i="14"/>
  <c r="I105" i="14" s="1"/>
  <c r="F105" i="14"/>
  <c r="K105" i="14"/>
  <c r="J106" i="14"/>
  <c r="F106" i="14"/>
  <c r="K106" i="14"/>
  <c r="J107" i="14"/>
  <c r="F107" i="14"/>
  <c r="K107" i="14"/>
  <c r="I107" i="14" s="1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I111" i="14" s="1"/>
  <c r="J112" i="14"/>
  <c r="F112" i="14"/>
  <c r="K112" i="14"/>
  <c r="J113" i="14"/>
  <c r="F113" i="14"/>
  <c r="K113" i="14"/>
  <c r="J114" i="14"/>
  <c r="F114" i="14"/>
  <c r="H114" i="14" s="1"/>
  <c r="K114" i="14"/>
  <c r="J115" i="14"/>
  <c r="F115" i="14"/>
  <c r="K115" i="14"/>
  <c r="I115" i="14" s="1"/>
  <c r="J116" i="14"/>
  <c r="F116" i="14"/>
  <c r="K116" i="14"/>
  <c r="J117" i="14"/>
  <c r="I117" i="14" s="1"/>
  <c r="F117" i="14"/>
  <c r="K117" i="14"/>
  <c r="J118" i="14"/>
  <c r="F118" i="14"/>
  <c r="H118" i="14" s="1"/>
  <c r="K118" i="14"/>
  <c r="J119" i="14"/>
  <c r="F119" i="14"/>
  <c r="K119" i="14"/>
  <c r="I119" i="14" s="1"/>
  <c r="J120" i="14"/>
  <c r="F120" i="14"/>
  <c r="K120" i="14"/>
  <c r="J121" i="14"/>
  <c r="I121" i="14" s="1"/>
  <c r="F121" i="14"/>
  <c r="K121" i="14"/>
  <c r="J122" i="14"/>
  <c r="F122" i="14"/>
  <c r="H122" i="14" s="1"/>
  <c r="K122" i="14"/>
  <c r="J123" i="14"/>
  <c r="F123" i="14"/>
  <c r="K123" i="14"/>
  <c r="I123" i="14" s="1"/>
  <c r="J124" i="14"/>
  <c r="F124" i="14"/>
  <c r="K124" i="14"/>
  <c r="J125" i="14"/>
  <c r="F125" i="14"/>
  <c r="K125" i="14"/>
  <c r="J126" i="14"/>
  <c r="F126" i="14"/>
  <c r="K126" i="14"/>
  <c r="J127" i="14"/>
  <c r="F127" i="14"/>
  <c r="K127" i="14"/>
  <c r="I127" i="14" s="1"/>
  <c r="J128" i="14"/>
  <c r="F128" i="14"/>
  <c r="K128" i="14"/>
  <c r="J129" i="14"/>
  <c r="H129" i="14" s="1"/>
  <c r="F129" i="14"/>
  <c r="K129" i="14"/>
  <c r="J130" i="14"/>
  <c r="F130" i="14"/>
  <c r="H130" i="14" s="1"/>
  <c r="K130" i="14"/>
  <c r="J131" i="14"/>
  <c r="F131" i="14"/>
  <c r="K131" i="14"/>
  <c r="I131" i="14" s="1"/>
  <c r="J132" i="14"/>
  <c r="F132" i="14"/>
  <c r="K132" i="14"/>
  <c r="J133" i="14"/>
  <c r="H133" i="14" s="1"/>
  <c r="F133" i="14"/>
  <c r="K133" i="14"/>
  <c r="J134" i="14"/>
  <c r="F134" i="14"/>
  <c r="K134" i="14"/>
  <c r="J135" i="14"/>
  <c r="F135" i="14"/>
  <c r="K135" i="14"/>
  <c r="I135" i="14" s="1"/>
  <c r="J136" i="14"/>
  <c r="F136" i="14"/>
  <c r="K136" i="14"/>
  <c r="J137" i="14"/>
  <c r="I137" i="14" s="1"/>
  <c r="F137" i="14"/>
  <c r="K137" i="14"/>
  <c r="J138" i="14"/>
  <c r="F138" i="14"/>
  <c r="K138" i="14"/>
  <c r="J139" i="14"/>
  <c r="F139" i="14"/>
  <c r="K139" i="14"/>
  <c r="J140" i="14"/>
  <c r="H140" i="14" s="1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H144" i="14" s="1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H148" i="14" s="1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H152" i="14" s="1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H156" i="14" s="1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H160" i="14" s="1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H164" i="14" s="1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H168" i="14" s="1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H172" i="14" s="1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H176" i="14" s="1"/>
  <c r="F176" i="14"/>
  <c r="K176" i="14"/>
  <c r="J177" i="14"/>
  <c r="I177" i="14" s="1"/>
  <c r="F177" i="14"/>
  <c r="H177" i="14" s="1"/>
  <c r="K177" i="14"/>
  <c r="J178" i="14"/>
  <c r="F178" i="14"/>
  <c r="K178" i="14"/>
  <c r="I178" i="14" s="1"/>
  <c r="J179" i="14"/>
  <c r="F179" i="14"/>
  <c r="K179" i="14"/>
  <c r="I179" i="14" s="1"/>
  <c r="J180" i="14"/>
  <c r="H180" i="14" s="1"/>
  <c r="F180" i="14"/>
  <c r="K180" i="14"/>
  <c r="J181" i="14"/>
  <c r="F181" i="14"/>
  <c r="K181" i="14"/>
  <c r="J182" i="14"/>
  <c r="F182" i="14"/>
  <c r="K182" i="14"/>
  <c r="I182" i="14" s="1"/>
  <c r="J183" i="14"/>
  <c r="F183" i="14"/>
  <c r="K183" i="14"/>
  <c r="I183" i="14" s="1"/>
  <c r="J184" i="14"/>
  <c r="H184" i="14" s="1"/>
  <c r="F184" i="14"/>
  <c r="K184" i="14"/>
  <c r="J185" i="14"/>
  <c r="I185" i="14" s="1"/>
  <c r="F185" i="14"/>
  <c r="H185" i="14" s="1"/>
  <c r="K185" i="14"/>
  <c r="J186" i="14"/>
  <c r="F186" i="14"/>
  <c r="K186" i="14"/>
  <c r="I186" i="14" s="1"/>
  <c r="J187" i="14"/>
  <c r="F187" i="14"/>
  <c r="K187" i="14"/>
  <c r="I187" i="14" s="1"/>
  <c r="J188" i="14"/>
  <c r="H188" i="14" s="1"/>
  <c r="F188" i="14"/>
  <c r="K188" i="14"/>
  <c r="J189" i="14"/>
  <c r="F189" i="14"/>
  <c r="K189" i="14"/>
  <c r="J190" i="14"/>
  <c r="F190" i="14"/>
  <c r="K190" i="14"/>
  <c r="I190" i="14" s="1"/>
  <c r="J191" i="14"/>
  <c r="F191" i="14"/>
  <c r="K191" i="14"/>
  <c r="I191" i="14" s="1"/>
  <c r="J192" i="14"/>
  <c r="F192" i="14"/>
  <c r="K192" i="14"/>
  <c r="J193" i="14"/>
  <c r="I193" i="14" s="1"/>
  <c r="F193" i="14"/>
  <c r="H193" i="14" s="1"/>
  <c r="K193" i="14"/>
  <c r="J194" i="14"/>
  <c r="F194" i="14"/>
  <c r="K194" i="14"/>
  <c r="I194" i="14" s="1"/>
  <c r="J195" i="14"/>
  <c r="F195" i="14"/>
  <c r="K195" i="14"/>
  <c r="I195" i="14" s="1"/>
  <c r="J196" i="14"/>
  <c r="I196" i="14" s="1"/>
  <c r="F196" i="14"/>
  <c r="K196" i="14"/>
  <c r="J197" i="14"/>
  <c r="F197" i="14"/>
  <c r="K197" i="14"/>
  <c r="J198" i="14"/>
  <c r="F198" i="14"/>
  <c r="K198" i="14"/>
  <c r="I198" i="14" s="1"/>
  <c r="J199" i="14"/>
  <c r="F199" i="14"/>
  <c r="K199" i="14"/>
  <c r="I199" i="14" s="1"/>
  <c r="J200" i="14"/>
  <c r="H200" i="14" s="1"/>
  <c r="F200" i="14"/>
  <c r="K200" i="14"/>
  <c r="J201" i="14"/>
  <c r="I201" i="14" s="1"/>
  <c r="F201" i="14"/>
  <c r="H201" i="14" s="1"/>
  <c r="K201" i="14"/>
  <c r="J202" i="14"/>
  <c r="F202" i="14"/>
  <c r="K202" i="14"/>
  <c r="I202" i="14" s="1"/>
  <c r="J203" i="14"/>
  <c r="F203" i="14"/>
  <c r="K203" i="14"/>
  <c r="I203" i="14" s="1"/>
  <c r="J204" i="14"/>
  <c r="H204" i="14" s="1"/>
  <c r="F204" i="14"/>
  <c r="K204" i="14"/>
  <c r="J205" i="14"/>
  <c r="F205" i="14"/>
  <c r="K205" i="14"/>
  <c r="J206" i="14"/>
  <c r="F206" i="14"/>
  <c r="K206" i="14"/>
  <c r="I206" i="14" s="1"/>
  <c r="J207" i="14"/>
  <c r="F207" i="14"/>
  <c r="K207" i="14"/>
  <c r="I207" i="14" s="1"/>
  <c r="J208" i="14"/>
  <c r="F208" i="14"/>
  <c r="K208" i="14"/>
  <c r="J209" i="14"/>
  <c r="I209" i="14" s="1"/>
  <c r="F209" i="14"/>
  <c r="H209" i="14" s="1"/>
  <c r="K209" i="14"/>
  <c r="J210" i="14"/>
  <c r="F210" i="14"/>
  <c r="K210" i="14"/>
  <c r="J211" i="14"/>
  <c r="F211" i="14"/>
  <c r="K211" i="14"/>
  <c r="I211" i="14" s="1"/>
  <c r="J212" i="14"/>
  <c r="H212" i="14" s="1"/>
  <c r="F212" i="14"/>
  <c r="K212" i="14"/>
  <c r="J213" i="14"/>
  <c r="F213" i="14"/>
  <c r="K213" i="14"/>
  <c r="J214" i="14"/>
  <c r="F214" i="14"/>
  <c r="K214" i="14"/>
  <c r="I214" i="14" s="1"/>
  <c r="J215" i="14"/>
  <c r="F215" i="14"/>
  <c r="K215" i="14"/>
  <c r="I215" i="14" s="1"/>
  <c r="J216" i="14"/>
  <c r="H216" i="14" s="1"/>
  <c r="F216" i="14"/>
  <c r="K216" i="14"/>
  <c r="J217" i="14"/>
  <c r="I217" i="14" s="1"/>
  <c r="F217" i="14"/>
  <c r="H217" i="14" s="1"/>
  <c r="K217" i="14"/>
  <c r="J218" i="14"/>
  <c r="F218" i="14"/>
  <c r="K218" i="14"/>
  <c r="J219" i="14"/>
  <c r="F219" i="14"/>
  <c r="K219" i="14"/>
  <c r="I219" i="14" s="1"/>
  <c r="J220" i="14"/>
  <c r="H220" i="14" s="1"/>
  <c r="F220" i="14"/>
  <c r="K220" i="14"/>
  <c r="J221" i="14"/>
  <c r="F221" i="14"/>
  <c r="K221" i="14"/>
  <c r="J222" i="14"/>
  <c r="F222" i="14"/>
  <c r="K222" i="14"/>
  <c r="I222" i="14" s="1"/>
  <c r="J223" i="14"/>
  <c r="F223" i="14"/>
  <c r="K223" i="14"/>
  <c r="I223" i="14" s="1"/>
  <c r="J224" i="14"/>
  <c r="F224" i="14"/>
  <c r="K224" i="14"/>
  <c r="J225" i="14"/>
  <c r="I225" i="14" s="1"/>
  <c r="F225" i="14"/>
  <c r="H225" i="14" s="1"/>
  <c r="K225" i="14"/>
  <c r="J226" i="14"/>
  <c r="F226" i="14"/>
  <c r="K226" i="14"/>
  <c r="I226" i="14" s="1"/>
  <c r="J227" i="14"/>
  <c r="F227" i="14"/>
  <c r="K227" i="14"/>
  <c r="I227" i="14" s="1"/>
  <c r="J228" i="14"/>
  <c r="I228" i="14" s="1"/>
  <c r="F228" i="14"/>
  <c r="K228" i="14"/>
  <c r="J229" i="14"/>
  <c r="F229" i="14"/>
  <c r="K229" i="14"/>
  <c r="J230" i="14"/>
  <c r="F230" i="14"/>
  <c r="K230" i="14"/>
  <c r="I230" i="14" s="1"/>
  <c r="J231" i="14"/>
  <c r="F231" i="14"/>
  <c r="K231" i="14"/>
  <c r="I231" i="14" s="1"/>
  <c r="J232" i="14"/>
  <c r="H232" i="14" s="1"/>
  <c r="F232" i="14"/>
  <c r="K232" i="14"/>
  <c r="J233" i="14"/>
  <c r="I233" i="14" s="1"/>
  <c r="F233" i="14"/>
  <c r="H233" i="14" s="1"/>
  <c r="K233" i="14"/>
  <c r="J234" i="14"/>
  <c r="F234" i="14"/>
  <c r="K234" i="14"/>
  <c r="I234" i="14" s="1"/>
  <c r="J235" i="14"/>
  <c r="F235" i="14"/>
  <c r="K235" i="14"/>
  <c r="I235" i="14" s="1"/>
  <c r="J236" i="14"/>
  <c r="H236" i="14" s="1"/>
  <c r="F236" i="14"/>
  <c r="K236" i="14"/>
  <c r="J237" i="14"/>
  <c r="F237" i="14"/>
  <c r="K237" i="14"/>
  <c r="J238" i="14"/>
  <c r="F238" i="14"/>
  <c r="K238" i="14"/>
  <c r="I238" i="14" s="1"/>
  <c r="J239" i="14"/>
  <c r="F239" i="14"/>
  <c r="K239" i="14"/>
  <c r="I239" i="14" s="1"/>
  <c r="J240" i="14"/>
  <c r="F240" i="14"/>
  <c r="K240" i="14"/>
  <c r="J241" i="14"/>
  <c r="I241" i="14" s="1"/>
  <c r="F241" i="14"/>
  <c r="H241" i="14" s="1"/>
  <c r="K241" i="14"/>
  <c r="J242" i="14"/>
  <c r="F242" i="14"/>
  <c r="K242" i="14"/>
  <c r="I242" i="14" s="1"/>
  <c r="J243" i="14"/>
  <c r="F243" i="14"/>
  <c r="K243" i="14"/>
  <c r="I243" i="14" s="1"/>
  <c r="J244" i="14"/>
  <c r="I244" i="14" s="1"/>
  <c r="F244" i="14"/>
  <c r="K244" i="14"/>
  <c r="J245" i="14"/>
  <c r="F245" i="14"/>
  <c r="K245" i="14"/>
  <c r="J246" i="14"/>
  <c r="F246" i="14"/>
  <c r="K246" i="14"/>
  <c r="I246" i="14" s="1"/>
  <c r="J247" i="14"/>
  <c r="F247" i="14"/>
  <c r="K247" i="14"/>
  <c r="I247" i="14" s="1"/>
  <c r="J248" i="14"/>
  <c r="H248" i="14" s="1"/>
  <c r="F248" i="14"/>
  <c r="K248" i="14"/>
  <c r="J249" i="14"/>
  <c r="F249" i="14"/>
  <c r="K249" i="14"/>
  <c r="J250" i="14"/>
  <c r="F250" i="14"/>
  <c r="K250" i="14"/>
  <c r="H250" i="14" s="1"/>
  <c r="J251" i="14"/>
  <c r="F251" i="14"/>
  <c r="K251" i="14"/>
  <c r="I251" i="14" s="1"/>
  <c r="J252" i="14"/>
  <c r="I252" i="14" s="1"/>
  <c r="F252" i="14"/>
  <c r="K252" i="14"/>
  <c r="J253" i="14"/>
  <c r="I253" i="14" s="1"/>
  <c r="F253" i="14"/>
  <c r="K253" i="14"/>
  <c r="J254" i="14"/>
  <c r="F254" i="14"/>
  <c r="K254" i="14"/>
  <c r="I254" i="14" s="1"/>
  <c r="J255" i="14"/>
  <c r="F255" i="14"/>
  <c r="K255" i="14"/>
  <c r="I255" i="14" s="1"/>
  <c r="J256" i="14"/>
  <c r="F256" i="14"/>
  <c r="K256" i="14"/>
  <c r="J257" i="14"/>
  <c r="I257" i="14" s="1"/>
  <c r="F257" i="14"/>
  <c r="H257" i="14" s="1"/>
  <c r="K257" i="14"/>
  <c r="J258" i="14"/>
  <c r="F258" i="14"/>
  <c r="K258" i="14"/>
  <c r="H258" i="14" s="1"/>
  <c r="J259" i="14"/>
  <c r="F259" i="14"/>
  <c r="K259" i="14"/>
  <c r="I259" i="14" s="1"/>
  <c r="J260" i="14"/>
  <c r="I260" i="14" s="1"/>
  <c r="F260" i="14"/>
  <c r="K260" i="14"/>
  <c r="J261" i="14"/>
  <c r="F261" i="14"/>
  <c r="K261" i="14"/>
  <c r="J262" i="14"/>
  <c r="F262" i="14"/>
  <c r="K262" i="14"/>
  <c r="I262" i="14" s="1"/>
  <c r="J263" i="14"/>
  <c r="F263" i="14"/>
  <c r="K263" i="14"/>
  <c r="I263" i="14" s="1"/>
  <c r="J264" i="14"/>
  <c r="H264" i="14" s="1"/>
  <c r="F264" i="14"/>
  <c r="K264" i="14"/>
  <c r="J265" i="14"/>
  <c r="F265" i="14"/>
  <c r="K265" i="14"/>
  <c r="J266" i="14"/>
  <c r="F266" i="14"/>
  <c r="H266" i="14" s="1"/>
  <c r="K266" i="14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K271" i="14"/>
  <c r="H271" i="14" s="1"/>
  <c r="J272" i="14"/>
  <c r="F272" i="14"/>
  <c r="K272" i="14"/>
  <c r="H272" i="14" s="1"/>
  <c r="J273" i="14"/>
  <c r="F273" i="14"/>
  <c r="K273" i="14"/>
  <c r="H273" i="14" s="1"/>
  <c r="J274" i="14"/>
  <c r="F274" i="14"/>
  <c r="K274" i="14"/>
  <c r="I274" i="14" s="1"/>
  <c r="J275" i="14"/>
  <c r="H275" i="14" s="1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H279" i="14" s="1"/>
  <c r="F279" i="14"/>
  <c r="K279" i="14"/>
  <c r="J280" i="14"/>
  <c r="F280" i="14"/>
  <c r="K280" i="14"/>
  <c r="J281" i="14"/>
  <c r="F281" i="14"/>
  <c r="K281" i="14"/>
  <c r="J282" i="14"/>
  <c r="F282" i="14"/>
  <c r="K282" i="14"/>
  <c r="J283" i="14"/>
  <c r="F283" i="14"/>
  <c r="H283" i="14" s="1"/>
  <c r="K283" i="14"/>
  <c r="J284" i="14"/>
  <c r="F284" i="14"/>
  <c r="H284" i="14" s="1"/>
  <c r="K284" i="14"/>
  <c r="J285" i="14"/>
  <c r="F285" i="14"/>
  <c r="H285" i="14" s="1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K291" i="14"/>
  <c r="J292" i="14"/>
  <c r="H292" i="14" s="1"/>
  <c r="F292" i="14"/>
  <c r="K292" i="14"/>
  <c r="J293" i="14"/>
  <c r="H293" i="14" s="1"/>
  <c r="F293" i="14"/>
  <c r="K293" i="14"/>
  <c r="J294" i="14"/>
  <c r="F294" i="14"/>
  <c r="K294" i="14"/>
  <c r="J295" i="14"/>
  <c r="F295" i="14"/>
  <c r="K295" i="14"/>
  <c r="J296" i="14"/>
  <c r="H296" i="14" s="1"/>
  <c r="F296" i="14"/>
  <c r="K296" i="14"/>
  <c r="J297" i="14"/>
  <c r="F297" i="14"/>
  <c r="K297" i="14"/>
  <c r="J298" i="14"/>
  <c r="F298" i="14"/>
  <c r="K298" i="14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K303" i="14"/>
  <c r="H303" i="14" s="1"/>
  <c r="J304" i="14"/>
  <c r="F304" i="14"/>
  <c r="K304" i="14"/>
  <c r="H304" i="14" s="1"/>
  <c r="J305" i="14"/>
  <c r="F305" i="14"/>
  <c r="K305" i="14"/>
  <c r="H305" i="14" s="1"/>
  <c r="J306" i="14"/>
  <c r="F306" i="14"/>
  <c r="K306" i="14"/>
  <c r="I306" i="14" s="1"/>
  <c r="J307" i="14"/>
  <c r="H307" i="14" s="1"/>
  <c r="F307" i="14"/>
  <c r="K307" i="14"/>
  <c r="J308" i="14"/>
  <c r="F308" i="14"/>
  <c r="K308" i="14"/>
  <c r="J309" i="14"/>
  <c r="F309" i="14"/>
  <c r="K309" i="14"/>
  <c r="J310" i="14"/>
  <c r="F310" i="14"/>
  <c r="K310" i="14"/>
  <c r="J311" i="14"/>
  <c r="F311" i="14"/>
  <c r="K311" i="14"/>
  <c r="J312" i="14"/>
  <c r="F312" i="14"/>
  <c r="K312" i="14"/>
  <c r="J313" i="14"/>
  <c r="F313" i="14"/>
  <c r="K313" i="14"/>
  <c r="J314" i="14"/>
  <c r="H314" i="14" s="1"/>
  <c r="F314" i="14"/>
  <c r="K314" i="14"/>
  <c r="J315" i="14"/>
  <c r="F315" i="14"/>
  <c r="K315" i="14"/>
  <c r="J316" i="14"/>
  <c r="F316" i="14"/>
  <c r="K316" i="14"/>
  <c r="J317" i="14"/>
  <c r="F317" i="14"/>
  <c r="K317" i="14"/>
  <c r="J318" i="14"/>
  <c r="H318" i="14" s="1"/>
  <c r="F318" i="14"/>
  <c r="K318" i="14"/>
  <c r="J319" i="14"/>
  <c r="F319" i="14"/>
  <c r="K319" i="14"/>
  <c r="J320" i="14"/>
  <c r="F320" i="14"/>
  <c r="K320" i="14"/>
  <c r="J321" i="14"/>
  <c r="F321" i="14"/>
  <c r="K321" i="14"/>
  <c r="J322" i="14"/>
  <c r="H322" i="14" s="1"/>
  <c r="F322" i="14"/>
  <c r="K322" i="14"/>
  <c r="J323" i="14"/>
  <c r="F323" i="14"/>
  <c r="K323" i="14"/>
  <c r="J324" i="14"/>
  <c r="F324" i="14"/>
  <c r="K324" i="14"/>
  <c r="J325" i="14"/>
  <c r="F325" i="14"/>
  <c r="K325" i="14"/>
  <c r="J326" i="14"/>
  <c r="H326" i="14" s="1"/>
  <c r="F326" i="14"/>
  <c r="K326" i="14"/>
  <c r="J327" i="14"/>
  <c r="F327" i="14"/>
  <c r="K327" i="14"/>
  <c r="J328" i="14"/>
  <c r="F328" i="14"/>
  <c r="K328" i="14"/>
  <c r="J329" i="14"/>
  <c r="F329" i="14"/>
  <c r="K329" i="14"/>
  <c r="J330" i="14"/>
  <c r="H330" i="14" s="1"/>
  <c r="F330" i="14"/>
  <c r="K330" i="14"/>
  <c r="J331" i="14"/>
  <c r="F331" i="14"/>
  <c r="K331" i="14"/>
  <c r="J332" i="14"/>
  <c r="F332" i="14"/>
  <c r="K332" i="14"/>
  <c r="J333" i="14"/>
  <c r="F333" i="14"/>
  <c r="K333" i="14"/>
  <c r="J334" i="14"/>
  <c r="H334" i="14" s="1"/>
  <c r="F334" i="14"/>
  <c r="K334" i="14"/>
  <c r="J335" i="14"/>
  <c r="F335" i="14"/>
  <c r="H335" i="14" s="1"/>
  <c r="K335" i="14"/>
  <c r="J336" i="14"/>
  <c r="F336" i="14"/>
  <c r="K336" i="14"/>
  <c r="I336" i="14" s="1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H347" i="14" s="1"/>
  <c r="K347" i="14"/>
  <c r="J348" i="14"/>
  <c r="F348" i="14"/>
  <c r="K348" i="14"/>
  <c r="I348" i="14" s="1"/>
  <c r="J349" i="14"/>
  <c r="F349" i="14"/>
  <c r="K349" i="14"/>
  <c r="J350" i="14"/>
  <c r="H350" i="14" s="1"/>
  <c r="F350" i="14"/>
  <c r="K350" i="14"/>
  <c r="J351" i="14"/>
  <c r="F351" i="14"/>
  <c r="K351" i="14"/>
  <c r="J352" i="14"/>
  <c r="F352" i="14"/>
  <c r="K352" i="14"/>
  <c r="I352" i="14" s="1"/>
  <c r="J353" i="14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F365" i="14"/>
  <c r="K365" i="14"/>
  <c r="I365" i="14" s="1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J371" i="14"/>
  <c r="F371" i="14"/>
  <c r="K371" i="14"/>
  <c r="J372" i="14"/>
  <c r="H372" i="14" s="1"/>
  <c r="F372" i="14"/>
  <c r="K372" i="14"/>
  <c r="J373" i="14"/>
  <c r="I373" i="14" s="1"/>
  <c r="F373" i="14"/>
  <c r="K373" i="14"/>
  <c r="J374" i="14"/>
  <c r="F374" i="14"/>
  <c r="K374" i="14"/>
  <c r="J375" i="14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J380" i="14"/>
  <c r="F380" i="14"/>
  <c r="K380" i="14"/>
  <c r="J381" i="14"/>
  <c r="F381" i="14"/>
  <c r="K381" i="14"/>
  <c r="J382" i="14"/>
  <c r="F382" i="14"/>
  <c r="K382" i="14"/>
  <c r="J383" i="14"/>
  <c r="H383" i="14" s="1"/>
  <c r="F383" i="14"/>
  <c r="K383" i="14"/>
  <c r="J384" i="14"/>
  <c r="F384" i="14"/>
  <c r="H384" i="14" s="1"/>
  <c r="K384" i="14"/>
  <c r="J385" i="14"/>
  <c r="F385" i="14"/>
  <c r="K385" i="14"/>
  <c r="I385" i="14" s="1"/>
  <c r="J386" i="14"/>
  <c r="F386" i="14"/>
  <c r="K386" i="14"/>
  <c r="J387" i="14"/>
  <c r="H387" i="14" s="1"/>
  <c r="F387" i="14"/>
  <c r="K387" i="14"/>
  <c r="J388" i="14"/>
  <c r="F388" i="14"/>
  <c r="K388" i="14"/>
  <c r="J389" i="14"/>
  <c r="F389" i="14"/>
  <c r="K389" i="14"/>
  <c r="H389" i="14" s="1"/>
  <c r="J390" i="14"/>
  <c r="F390" i="14"/>
  <c r="K390" i="14"/>
  <c r="J391" i="14"/>
  <c r="I391" i="14" s="1"/>
  <c r="F391" i="14"/>
  <c r="K391" i="14"/>
  <c r="J392" i="14"/>
  <c r="H392" i="14" s="1"/>
  <c r="F392" i="14"/>
  <c r="K392" i="14"/>
  <c r="I3" i="14"/>
  <c r="I4" i="14"/>
  <c r="I11" i="14"/>
  <c r="I12" i="14"/>
  <c r="I19" i="14"/>
  <c r="I20" i="14"/>
  <c r="I32" i="14"/>
  <c r="I34" i="14"/>
  <c r="I35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6" i="14"/>
  <c r="I80" i="14"/>
  <c r="I81" i="14"/>
  <c r="I82" i="14"/>
  <c r="I84" i="14"/>
  <c r="I86" i="14"/>
  <c r="I88" i="14"/>
  <c r="I90" i="14"/>
  <c r="I92" i="14"/>
  <c r="I93" i="14"/>
  <c r="I94" i="14"/>
  <c r="I96" i="14"/>
  <c r="I97" i="14"/>
  <c r="I98" i="14"/>
  <c r="I100" i="14"/>
  <c r="I102" i="14"/>
  <c r="I104" i="14"/>
  <c r="I106" i="14"/>
  <c r="I108" i="14"/>
  <c r="I109" i="14"/>
  <c r="I110" i="14"/>
  <c r="I112" i="14"/>
  <c r="I113" i="14"/>
  <c r="I114" i="14"/>
  <c r="I116" i="14"/>
  <c r="I118" i="14"/>
  <c r="I120" i="14"/>
  <c r="I122" i="14"/>
  <c r="I124" i="14"/>
  <c r="I125" i="14"/>
  <c r="I126" i="14"/>
  <c r="I128" i="14"/>
  <c r="I129" i="14"/>
  <c r="I130" i="14"/>
  <c r="I132" i="14"/>
  <c r="I134" i="14"/>
  <c r="I136" i="14"/>
  <c r="I138" i="14"/>
  <c r="I139" i="14"/>
  <c r="I140" i="14"/>
  <c r="I142" i="14"/>
  <c r="I143" i="14"/>
  <c r="I144" i="14"/>
  <c r="I146" i="14"/>
  <c r="I147" i="14"/>
  <c r="I148" i="14"/>
  <c r="I150" i="14"/>
  <c r="I151" i="14"/>
  <c r="I152" i="14"/>
  <c r="I154" i="14"/>
  <c r="I155" i="14"/>
  <c r="I156" i="14"/>
  <c r="I158" i="14"/>
  <c r="I159" i="14"/>
  <c r="I160" i="14"/>
  <c r="I162" i="14"/>
  <c r="I163" i="14"/>
  <c r="I164" i="14"/>
  <c r="I166" i="14"/>
  <c r="I167" i="14"/>
  <c r="I168" i="14"/>
  <c r="I170" i="14"/>
  <c r="I171" i="14"/>
  <c r="I172" i="14"/>
  <c r="I174" i="14"/>
  <c r="I175" i="14"/>
  <c r="I176" i="14"/>
  <c r="I181" i="14"/>
  <c r="I184" i="14"/>
  <c r="I189" i="14"/>
  <c r="I192" i="14"/>
  <c r="I197" i="14"/>
  <c r="I200" i="14"/>
  <c r="I205" i="14"/>
  <c r="I208" i="14"/>
  <c r="I213" i="14"/>
  <c r="I216" i="14"/>
  <c r="I221" i="14"/>
  <c r="I224" i="14"/>
  <c r="I229" i="14"/>
  <c r="I232" i="14"/>
  <c r="I237" i="14"/>
  <c r="I240" i="14"/>
  <c r="I245" i="14"/>
  <c r="I249" i="14"/>
  <c r="I250" i="14"/>
  <c r="I256" i="14"/>
  <c r="I261" i="14"/>
  <c r="I265" i="14"/>
  <c r="I267" i="14"/>
  <c r="I268" i="14"/>
  <c r="I269" i="14"/>
  <c r="I271" i="14"/>
  <c r="I272" i="14"/>
  <c r="I276" i="14"/>
  <c r="I277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3" i="14"/>
  <c r="AC2" i="14"/>
  <c r="AC86" i="14"/>
  <c r="AC70" i="14"/>
  <c r="AC54" i="14"/>
  <c r="AC38" i="14"/>
  <c r="AC22" i="14"/>
  <c r="H12" i="14"/>
  <c r="H4" i="14"/>
  <c r="H390" i="14"/>
  <c r="H386" i="14"/>
  <c r="H370" i="14"/>
  <c r="H366" i="14"/>
  <c r="H362" i="14"/>
  <c r="H358" i="14"/>
  <c r="H354" i="14"/>
  <c r="H346" i="14"/>
  <c r="H342" i="14"/>
  <c r="H338" i="14"/>
  <c r="H110" i="14"/>
  <c r="H106" i="14"/>
  <c r="H94" i="14"/>
  <c r="H86" i="14"/>
  <c r="AC72" i="14"/>
  <c r="AC11" i="14"/>
  <c r="AC19" i="14"/>
  <c r="H120" i="14"/>
  <c r="H116" i="14"/>
  <c r="H112" i="14"/>
  <c r="H108" i="14"/>
  <c r="H104" i="14"/>
  <c r="H100" i="14"/>
  <c r="H96" i="14"/>
  <c r="H92" i="14"/>
  <c r="H88" i="14"/>
  <c r="H84" i="14"/>
  <c r="H80" i="14"/>
  <c r="H377" i="14"/>
  <c r="H349" i="14"/>
  <c r="H345" i="14"/>
  <c r="H341" i="14"/>
  <c r="H337" i="14"/>
  <c r="I335" i="14"/>
  <c r="H85" i="14"/>
  <c r="H81" i="14"/>
  <c r="AC69" i="14"/>
  <c r="AC59" i="14"/>
  <c r="I381" i="14"/>
  <c r="I349" i="14"/>
  <c r="I345" i="14"/>
  <c r="I341" i="14"/>
  <c r="I337" i="14"/>
  <c r="H90" i="14"/>
  <c r="I392" i="14"/>
  <c r="I388" i="14"/>
  <c r="I384" i="14"/>
  <c r="I380" i="14"/>
  <c r="I376" i="14"/>
  <c r="I368" i="14"/>
  <c r="I364" i="14"/>
  <c r="I360" i="14"/>
  <c r="I356" i="14"/>
  <c r="I344" i="14"/>
  <c r="I340" i="14"/>
  <c r="H115" i="14"/>
  <c r="H111" i="14"/>
  <c r="H99" i="14"/>
  <c r="H95" i="14"/>
  <c r="I390" i="14"/>
  <c r="I386" i="14"/>
  <c r="I382" i="14"/>
  <c r="I378" i="14"/>
  <c r="I374" i="14"/>
  <c r="I370" i="14"/>
  <c r="I366" i="14"/>
  <c r="I362" i="14"/>
  <c r="I358" i="14"/>
  <c r="I354" i="14"/>
  <c r="I346" i="14"/>
  <c r="I342" i="14"/>
  <c r="I338" i="14"/>
  <c r="H113" i="14"/>
  <c r="H109" i="14"/>
  <c r="H97" i="14"/>
  <c r="H93" i="14"/>
  <c r="H57" i="14"/>
  <c r="H53" i="14"/>
  <c r="H49" i="14"/>
  <c r="H45" i="14"/>
  <c r="H41" i="14"/>
  <c r="H37" i="14"/>
  <c r="H25" i="14"/>
  <c r="AC97" i="14"/>
  <c r="AC73" i="14"/>
  <c r="AC36" i="14"/>
  <c r="AC12" i="14"/>
  <c r="AC71" i="14"/>
  <c r="AC49" i="14"/>
  <c r="AC25" i="14"/>
  <c r="AC84" i="14"/>
  <c r="AC57" i="14"/>
  <c r="AC20" i="14"/>
  <c r="H64" i="14"/>
  <c r="H60" i="14"/>
  <c r="H56" i="14"/>
  <c r="H52" i="14"/>
  <c r="H48" i="14"/>
  <c r="H44" i="14"/>
  <c r="H40" i="14"/>
  <c r="H36" i="14"/>
  <c r="H32" i="14"/>
  <c r="H16" i="14"/>
  <c r="H66" i="14"/>
  <c r="AC96" i="14"/>
  <c r="H51" i="14"/>
  <c r="H47" i="14"/>
  <c r="H43" i="14"/>
  <c r="H39" i="14"/>
  <c r="H19" i="14"/>
  <c r="H359" i="14"/>
  <c r="H343" i="14"/>
  <c r="H59" i="14"/>
  <c r="H69" i="14"/>
  <c r="H357" i="14"/>
  <c r="H373" i="14"/>
  <c r="B61" i="14"/>
  <c r="I371" i="14"/>
  <c r="I61" i="14"/>
  <c r="H380" i="14"/>
  <c r="I372" i="14"/>
  <c r="I353" i="14"/>
  <c r="I363" i="14"/>
  <c r="I71" i="14"/>
  <c r="I55" i="14"/>
  <c r="H368" i="14"/>
  <c r="H364" i="14"/>
  <c r="H310" i="14"/>
  <c r="H306" i="14"/>
  <c r="H302" i="14"/>
  <c r="H298" i="14"/>
  <c r="H294" i="14"/>
  <c r="H290" i="14"/>
  <c r="H286" i="14"/>
  <c r="H282" i="14"/>
  <c r="H278" i="14"/>
  <c r="H274" i="14"/>
  <c r="H34" i="14"/>
  <c r="H391" i="14"/>
  <c r="H379" i="14"/>
  <c r="I375" i="14"/>
  <c r="H75" i="14"/>
  <c r="H263" i="14"/>
  <c r="H251" i="14"/>
  <c r="H247" i="14"/>
  <c r="H235" i="14"/>
  <c r="H231" i="14"/>
  <c r="H219" i="14"/>
  <c r="H215" i="14"/>
  <c r="H203" i="14"/>
  <c r="H199" i="14"/>
  <c r="H187" i="14"/>
  <c r="H183" i="14"/>
  <c r="H136" i="14"/>
  <c r="H132" i="14"/>
  <c r="H128" i="14"/>
  <c r="H124" i="14"/>
  <c r="H256" i="14"/>
  <c r="H240" i="14"/>
  <c r="H224" i="14"/>
  <c r="H208" i="14"/>
  <c r="H192" i="14"/>
  <c r="H137" i="14"/>
  <c r="H125" i="14"/>
  <c r="H62" i="14"/>
  <c r="H42" i="14"/>
  <c r="AC75" i="14"/>
  <c r="H58" i="14"/>
  <c r="H26" i="14"/>
  <c r="H367" i="14"/>
  <c r="H351" i="14"/>
  <c r="H376" i="14"/>
  <c r="H360" i="14"/>
  <c r="H344" i="14"/>
  <c r="L67" i="18" l="1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K70" i="19"/>
  <c r="K119" i="19" s="1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L44" i="18" l="1"/>
  <c r="K115" i="19"/>
  <c r="K48" i="20"/>
  <c r="M47" i="18"/>
  <c r="K67" i="19"/>
  <c r="K49" i="20"/>
  <c r="M46" i="18"/>
  <c r="M45" i="18"/>
  <c r="M49" i="18" s="1"/>
  <c r="M51" i="18" s="1"/>
  <c r="K53" i="20" l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s="1"/>
  <c r="K16" i="17" l="1"/>
  <c r="L68" i="18"/>
  <c r="L71" i="18" l="1"/>
  <c r="K25" i="17"/>
</calcChain>
</file>

<file path=xl/sharedStrings.xml><?xml version="1.0" encoding="utf-8"?>
<sst xmlns="http://schemas.openxmlformats.org/spreadsheetml/2006/main" count="841" uniqueCount="422">
  <si>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</si>
  <si>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</si>
  <si>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</si>
  <si>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</si>
  <si>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</si>
  <si>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</si>
  <si>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</si>
  <si>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</si>
  <si>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</si>
  <si>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</si>
  <si>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</si>
  <si>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</si>
  <si>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</si>
  <si>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</si>
  <si>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</si>
  <si>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</si>
  <si>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</si>
  <si>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</si>
  <si>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</si>
  <si>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</si>
  <si>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</si>
  <si>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</si>
  <si>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</si>
  <si>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</si>
  <si>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</si>
  <si>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</si>
  <si>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</si>
  <si>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</si>
  <si>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</si>
  <si>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</si>
  <si>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</si>
  <si>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</si>
  <si>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</si>
  <si>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</si>
  <si>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</si>
  <si>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</si>
  <si>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</si>
  <si>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</si>
  <si>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</si>
  <si>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</si>
  <si>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</si>
  <si>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</si>
  <si>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</si>
  <si>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</si>
  <si>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</si>
  <si>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</si>
  <si>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</si>
  <si>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</si>
  <si>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</si>
  <si>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</si>
  <si>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</si>
  <si>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</si>
  <si>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</si>
  <si>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</si>
  <si>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</si>
  <si>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</si>
  <si>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</si>
  <si>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</si>
  <si>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</si>
  <si>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</si>
  <si>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</si>
  <si>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</si>
  <si>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</si>
  <si>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</si>
  <si>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</si>
  <si>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</si>
  <si>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</si>
  <si>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</si>
  <si>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</si>
  <si>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</si>
  <si>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</si>
  <si>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</si>
  <si>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</si>
  <si>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</si>
  <si>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</si>
  <si>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</si>
  <si>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</si>
  <si>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</si>
  <si>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</si>
  <si>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</si>
  <si>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</si>
  <si>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</si>
  <si>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</si>
  <si>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</si>
  <si>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</si>
  <si>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</si>
  <si>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</si>
  <si>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</si>
  <si>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</si>
  <si>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</si>
  <si>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</si>
  <si>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</si>
  <si>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</si>
  <si>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</si>
  <si>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</si>
  <si>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</si>
  <si>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</si>
  <si>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</si>
  <si>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</si>
  <si>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</si>
  <si>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</si>
  <si>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</si>
  <si>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</si>
  <si>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</si>
  <si>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</si>
  <si>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</si>
  <si>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</si>
  <si>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</si>
  <si>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</si>
  <si>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</si>
  <si>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</si>
  <si>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</si>
  <si>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</si>
  <si>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</si>
  <si>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</si>
  <si>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</si>
  <si>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</si>
  <si>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</si>
  <si>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</si>
  <si>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</si>
  <si>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</si>
  <si>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</si>
  <si>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</si>
  <si>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</si>
  <si>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</si>
  <si>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</si>
  <si>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</si>
  <si>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</si>
  <si>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</si>
  <si>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</si>
  <si>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</si>
  <si>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</si>
  <si>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</si>
  <si>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</si>
  <si>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</si>
  <si>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</si>
  <si>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</si>
  <si>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</si>
  <si>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</si>
  <si>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</si>
  <si>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</si>
  <si>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</si>
  <si>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</si>
  <si>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</si>
  <si>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</si>
  <si>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</si>
  <si>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</si>
  <si>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</si>
  <si>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</si>
  <si>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</si>
  <si>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</si>
  <si>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</si>
  <si>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</si>
  <si>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</si>
  <si>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</si>
  <si>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</si>
  <si>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</si>
  <si>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</si>
  <si>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</si>
  <si>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</si>
  <si>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</si>
  <si>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</si>
  <si>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</si>
  <si>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</si>
  <si>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</si>
  <si>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</si>
  <si>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</si>
  <si>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</si>
  <si>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</si>
  <si>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</si>
  <si>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</si>
  <si>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</si>
  <si>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</si>
  <si>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</si>
  <si>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</si>
  <si>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</si>
  <si>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</si>
  <si>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</si>
  <si>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</si>
  <si>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</si>
  <si>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</si>
  <si>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</si>
  <si>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</si>
  <si>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</si>
  <si>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</si>
  <si>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</si>
  <si>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</si>
  <si>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</si>
  <si>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</si>
  <si>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</si>
  <si>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</si>
  <si>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</si>
  <si>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</si>
  <si>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</si>
  <si>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</si>
  <si>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</si>
  <si>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</si>
  <si>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</si>
  <si>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</si>
  <si>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</si>
  <si>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</si>
  <si>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</si>
  <si>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</si>
  <si>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</si>
  <si>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</si>
  <si>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</si>
  <si>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</si>
  <si>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</si>
  <si>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</si>
  <si>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</si>
  <si>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</si>
  <si>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</si>
  <si>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</si>
  <si>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</si>
  <si>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</si>
  <si>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</si>
  <si>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</si>
  <si>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</si>
  <si>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</si>
  <si>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</si>
  <si>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</si>
  <si>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</si>
  <si>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</si>
  <si>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</si>
  <si>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</si>
  <si>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</si>
  <si>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</si>
  <si>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</si>
  <si>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</si>
  <si>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</si>
  <si>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</si>
  <si>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</si>
  <si>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</si>
  <si>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</si>
  <si>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</si>
  <si>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</si>
  <si>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</si>
  <si>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</si>
  <si>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</si>
  <si>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</si>
  <si>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</si>
  <si>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</si>
  <si>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</si>
  <si>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</si>
  <si>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</si>
  <si>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</si>
  <si>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</si>
  <si>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</si>
  <si>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</si>
  <si>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</si>
  <si>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</si>
  <si>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</si>
  <si>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</si>
  <si>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</si>
  <si>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</si>
  <si>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</si>
  <si>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</si>
  <si>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</si>
  <si>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</si>
  <si>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</si>
  <si>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</si>
  <si>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</si>
  <si>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</si>
  <si>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</si>
  <si>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</si>
  <si>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</si>
  <si>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</si>
  <si>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</si>
  <si>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</si>
  <si>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</si>
  <si>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</si>
  <si>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</si>
  <si>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</si>
  <si>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</si>
  <si>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</si>
  <si>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</si>
  <si>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</si>
  <si>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</si>
  <si>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</si>
  <si>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</si>
  <si>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</si>
  <si>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</si>
  <si>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</si>
  <si>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</si>
  <si>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</si>
  <si>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</si>
  <si>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</si>
  <si>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</si>
  <si>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</si>
  <si>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</si>
  <si>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</si>
  <si>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</si>
  <si>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</si>
  <si>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</si>
  <si>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</si>
  <si>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</si>
  <si>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</si>
  <si>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</si>
  <si>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</si>
  <si>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</si>
  <si>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</si>
  <si>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</si>
  <si>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</si>
  <si>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</si>
  <si>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</si>
  <si>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</si>
  <si>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</si>
  <si>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</si>
  <si>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</si>
  <si>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</si>
  <si>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</si>
  <si>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</si>
  <si>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</si>
  <si>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</si>
  <si>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</si>
  <si>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</si>
  <si>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</si>
  <si>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</si>
  <si>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</si>
  <si>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</si>
  <si>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</si>
  <si>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</si>
  <si>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</si>
  <si>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</si>
  <si>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</si>
  <si>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</si>
  <si>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</si>
  <si>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</si>
  <si>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</si>
  <si>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</si>
  <si>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</si>
  <si>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</si>
  <si>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</si>
  <si>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</si>
  <si>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</si>
  <si>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</si>
  <si>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</si>
  <si>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</si>
  <si>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</si>
  <si>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</si>
  <si>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</si>
  <si>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</si>
  <si>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</si>
  <si>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</si>
  <si>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</si>
  <si>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</si>
  <si>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</si>
  <si>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</si>
  <si>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</si>
  <si>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</si>
  <si>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</si>
  <si>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</si>
  <si>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</si>
  <si>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</si>
  <si>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</si>
  <si>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</si>
  <si>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</si>
  <si>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</si>
  <si>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</si>
  <si>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</si>
  <si>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</si>
  <si>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</si>
  <si>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</si>
  <si>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</si>
  <si>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</si>
  <si>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</si>
  <si>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</si>
  <si>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</si>
  <si>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</si>
  <si>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</si>
  <si>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</si>
  <si>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</si>
  <si>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</si>
  <si>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</si>
  <si>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</si>
  <si>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</si>
  <si>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</si>
  <si>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</si>
  <si>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</si>
  <si>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</si>
  <si>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</si>
  <si>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</si>
  <si>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</si>
  <si>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</si>
  <si>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</si>
  <si>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</si>
  <si>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</si>
  <si>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</si>
  <si>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</si>
  <si>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</si>
  <si>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</si>
  <si>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</si>
  <si>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</si>
  <si>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</si>
  <si>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</si>
  <si>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</si>
  <si>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</si>
  <si>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</si>
  <si>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</si>
  <si>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</si>
  <si>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</si>
  <si>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</si>
  <si>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</si>
  <si>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</si>
  <si>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</si>
  <si>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</si>
  <si>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Laljek Senka</t>
  </si>
  <si>
    <t>Senka.Laljek@podravka.hr</t>
  </si>
  <si>
    <t>048 653 203</t>
  </si>
  <si>
    <t>5391814000</t>
  </si>
  <si>
    <t>ŽITO d.o.o.</t>
  </si>
  <si>
    <t>Pucar Marin</t>
  </si>
  <si>
    <t>1.1.2017.</t>
  </si>
  <si>
    <t>Računovodstvene politike u 2017. godini nisu se mijenjale.</t>
  </si>
  <si>
    <t>PODRAVKA d.o.o. BEOGRAD</t>
  </si>
  <si>
    <t>Novi Beograd, Srbija</t>
  </si>
  <si>
    <t>17332970</t>
  </si>
  <si>
    <t>6432</t>
  </si>
  <si>
    <t>30.06.2017.</t>
  </si>
  <si>
    <t>stanje na dan 30.06.2017.</t>
  </si>
  <si>
    <t>u razdoblju 1.1.2017. do 30.06.2017.</t>
  </si>
  <si>
    <t>za razdoblje od 1.1.2017. do 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</si>
</sst>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0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H3" sqref="H3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5" t="s">
        <v>299</v>
      </c>
      <c r="B1" s="205"/>
      <c r="C1" s="205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4" t="s">
        <v>300</v>
      </c>
      <c r="B2" s="164"/>
      <c r="C2" s="164"/>
      <c r="D2" s="165"/>
      <c r="E2" s="33" t="s">
        <v>412</v>
      </c>
      <c r="F2" s="34"/>
      <c r="G2" s="35" t="s">
        <v>301</v>
      </c>
      <c r="H2" s="33" t="s">
        <v>418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6" t="s">
        <v>362</v>
      </c>
      <c r="B4" s="166"/>
      <c r="C4" s="166"/>
      <c r="D4" s="166"/>
      <c r="E4" s="166"/>
      <c r="F4" s="166"/>
      <c r="G4" s="166"/>
      <c r="H4" s="166"/>
      <c r="I4" s="166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4" t="s">
        <v>302</v>
      </c>
      <c r="B6" s="155"/>
      <c r="C6" s="162" t="s">
        <v>366</v>
      </c>
      <c r="D6" s="163"/>
      <c r="E6" s="167"/>
      <c r="F6" s="167"/>
      <c r="G6" s="167"/>
      <c r="H6" s="167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67"/>
      <c r="F7" s="167"/>
      <c r="G7" s="167"/>
      <c r="H7" s="167"/>
      <c r="I7" s="48"/>
      <c r="J7" s="31"/>
      <c r="K7" s="31"/>
      <c r="L7" s="31"/>
    </row>
    <row r="8" spans="1:12" x14ac:dyDescent="0.2">
      <c r="A8" s="168" t="s">
        <v>303</v>
      </c>
      <c r="B8" s="169"/>
      <c r="C8" s="162" t="s">
        <v>367</v>
      </c>
      <c r="D8" s="163"/>
      <c r="E8" s="167"/>
      <c r="F8" s="167"/>
      <c r="G8" s="167"/>
      <c r="H8" s="167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59" t="s">
        <v>304</v>
      </c>
      <c r="B10" s="160"/>
      <c r="C10" s="162" t="s">
        <v>368</v>
      </c>
      <c r="D10" s="163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61"/>
      <c r="B11" s="161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4" t="s">
        <v>305</v>
      </c>
      <c r="B12" s="155"/>
      <c r="C12" s="156" t="s">
        <v>369</v>
      </c>
      <c r="D12" s="170"/>
      <c r="E12" s="170"/>
      <c r="F12" s="170"/>
      <c r="G12" s="170"/>
      <c r="H12" s="170"/>
      <c r="I12" s="171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4" t="s">
        <v>306</v>
      </c>
      <c r="B14" s="155"/>
      <c r="C14" s="172">
        <v>48000</v>
      </c>
      <c r="D14" s="173"/>
      <c r="E14" s="40"/>
      <c r="F14" s="156" t="s">
        <v>370</v>
      </c>
      <c r="G14" s="157"/>
      <c r="H14" s="157"/>
      <c r="I14" s="158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4" t="s">
        <v>307</v>
      </c>
      <c r="B16" s="155"/>
      <c r="C16" s="156" t="s">
        <v>371</v>
      </c>
      <c r="D16" s="157"/>
      <c r="E16" s="157"/>
      <c r="F16" s="157"/>
      <c r="G16" s="157"/>
      <c r="H16" s="157"/>
      <c r="I16" s="158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4" t="s">
        <v>308</v>
      </c>
      <c r="B18" s="155"/>
      <c r="C18" s="174" t="s">
        <v>388</v>
      </c>
      <c r="D18" s="175"/>
      <c r="E18" s="175"/>
      <c r="F18" s="175"/>
      <c r="G18" s="175"/>
      <c r="H18" s="175"/>
      <c r="I18" s="176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4" t="s">
        <v>309</v>
      </c>
      <c r="B20" s="155"/>
      <c r="C20" s="174" t="s">
        <v>372</v>
      </c>
      <c r="D20" s="175"/>
      <c r="E20" s="175"/>
      <c r="F20" s="175"/>
      <c r="G20" s="175"/>
      <c r="H20" s="175"/>
      <c r="I20" s="176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4" t="s">
        <v>310</v>
      </c>
      <c r="B22" s="155"/>
      <c r="C22" s="53">
        <v>201</v>
      </c>
      <c r="D22" s="156" t="s">
        <v>370</v>
      </c>
      <c r="E22" s="177"/>
      <c r="F22" s="178"/>
      <c r="G22" s="179"/>
      <c r="H22" s="180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4" t="s">
        <v>311</v>
      </c>
      <c r="B24" s="155"/>
      <c r="C24" s="53">
        <v>6</v>
      </c>
      <c r="D24" s="181" t="s">
        <v>373</v>
      </c>
      <c r="E24" s="182"/>
      <c r="F24" s="182"/>
      <c r="G24" s="183"/>
      <c r="H24" s="47" t="s">
        <v>312</v>
      </c>
      <c r="I24" s="59" t="s">
        <v>417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54" t="s">
        <v>313</v>
      </c>
      <c r="B26" s="155"/>
      <c r="C26" s="56" t="s">
        <v>374</v>
      </c>
      <c r="D26" s="57"/>
      <c r="E26" s="31"/>
      <c r="F26" s="58"/>
      <c r="G26" s="154" t="s">
        <v>314</v>
      </c>
      <c r="H26" s="155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4" t="s">
        <v>315</v>
      </c>
      <c r="B28" s="185"/>
      <c r="C28" s="186"/>
      <c r="D28" s="186"/>
      <c r="E28" s="187" t="s">
        <v>316</v>
      </c>
      <c r="F28" s="188"/>
      <c r="G28" s="188"/>
      <c r="H28" s="189" t="s">
        <v>317</v>
      </c>
      <c r="I28" s="189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0" t="s">
        <v>375</v>
      </c>
      <c r="B30" s="191"/>
      <c r="C30" s="191"/>
      <c r="D30" s="192"/>
      <c r="E30" s="190" t="s">
        <v>376</v>
      </c>
      <c r="F30" s="191"/>
      <c r="G30" s="191"/>
      <c r="H30" s="162" t="s">
        <v>377</v>
      </c>
      <c r="I30" s="163"/>
      <c r="J30" s="31"/>
      <c r="K30" s="31"/>
      <c r="L30" s="31"/>
    </row>
    <row r="31" spans="1:12" x14ac:dyDescent="0.2">
      <c r="A31" s="100"/>
      <c r="B31" s="100"/>
      <c r="C31" s="101"/>
      <c r="D31" s="193"/>
      <c r="E31" s="193"/>
      <c r="F31" s="193"/>
      <c r="G31" s="194"/>
      <c r="H31" s="55"/>
      <c r="I31" s="113"/>
      <c r="J31" s="31"/>
      <c r="K31" s="31"/>
      <c r="L31" s="31"/>
    </row>
    <row r="32" spans="1:12" x14ac:dyDescent="0.2">
      <c r="A32" s="190" t="s">
        <v>410</v>
      </c>
      <c r="B32" s="191"/>
      <c r="C32" s="191"/>
      <c r="D32" s="192"/>
      <c r="E32" s="190" t="s">
        <v>402</v>
      </c>
      <c r="F32" s="191"/>
      <c r="G32" s="191"/>
      <c r="H32" s="195" t="s">
        <v>409</v>
      </c>
      <c r="I32" s="196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197" t="s">
        <v>384</v>
      </c>
      <c r="B34" s="198"/>
      <c r="C34" s="198"/>
      <c r="D34" s="199"/>
      <c r="E34" s="197" t="s">
        <v>385</v>
      </c>
      <c r="F34" s="198"/>
      <c r="G34" s="198"/>
      <c r="H34" s="195" t="s">
        <v>386</v>
      </c>
      <c r="I34" s="196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0" t="s">
        <v>378</v>
      </c>
      <c r="B36" s="191"/>
      <c r="C36" s="191"/>
      <c r="D36" s="192"/>
      <c r="E36" s="197" t="s">
        <v>379</v>
      </c>
      <c r="F36" s="198"/>
      <c r="G36" s="198"/>
      <c r="H36" s="195" t="s">
        <v>380</v>
      </c>
      <c r="I36" s="196"/>
      <c r="J36" s="31"/>
      <c r="K36" s="31"/>
      <c r="L36" s="31"/>
    </row>
    <row r="37" spans="1:12" x14ac:dyDescent="0.2">
      <c r="A37" s="104"/>
      <c r="B37" s="104"/>
      <c r="C37" s="213"/>
      <c r="D37" s="214"/>
      <c r="E37" s="55"/>
      <c r="F37" s="213"/>
      <c r="G37" s="214"/>
      <c r="H37" s="55"/>
      <c r="I37" s="55"/>
      <c r="J37" s="31"/>
      <c r="K37" s="31"/>
      <c r="L37" s="31"/>
    </row>
    <row r="38" spans="1:12" x14ac:dyDescent="0.2">
      <c r="A38" s="197" t="s">
        <v>381</v>
      </c>
      <c r="B38" s="198"/>
      <c r="C38" s="198"/>
      <c r="D38" s="199"/>
      <c r="E38" s="197" t="s">
        <v>382</v>
      </c>
      <c r="F38" s="198"/>
      <c r="G38" s="198"/>
      <c r="H38" s="195" t="s">
        <v>383</v>
      </c>
      <c r="I38" s="196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97" t="s">
        <v>414</v>
      </c>
      <c r="B40" s="198"/>
      <c r="C40" s="198"/>
      <c r="D40" s="199"/>
      <c r="E40" s="197" t="s">
        <v>415</v>
      </c>
      <c r="F40" s="198"/>
      <c r="G40" s="198"/>
      <c r="H40" s="195" t="s">
        <v>416</v>
      </c>
      <c r="I40" s="196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200" t="s">
        <v>318</v>
      </c>
      <c r="B44" s="201"/>
      <c r="C44" s="162"/>
      <c r="D44" s="163"/>
      <c r="E44" s="41"/>
      <c r="F44" s="156"/>
      <c r="G44" s="207"/>
      <c r="H44" s="207"/>
      <c r="I44" s="208"/>
      <c r="J44" s="31"/>
      <c r="K44" s="31"/>
      <c r="L44" s="31"/>
    </row>
    <row r="45" spans="1:12" x14ac:dyDescent="0.2">
      <c r="A45" s="62"/>
      <c r="B45" s="62"/>
      <c r="C45" s="209"/>
      <c r="D45" s="210"/>
      <c r="E45" s="40"/>
      <c r="F45" s="209"/>
      <c r="G45" s="211"/>
      <c r="H45" s="66"/>
      <c r="I45" s="66"/>
      <c r="J45" s="31"/>
      <c r="K45" s="31"/>
      <c r="L45" s="31"/>
    </row>
    <row r="46" spans="1:12" x14ac:dyDescent="0.2">
      <c r="A46" s="200" t="s">
        <v>319</v>
      </c>
      <c r="B46" s="201"/>
      <c r="C46" s="181" t="s">
        <v>406</v>
      </c>
      <c r="D46" s="212"/>
      <c r="E46" s="212"/>
      <c r="F46" s="212"/>
      <c r="G46" s="212"/>
      <c r="H46" s="212"/>
      <c r="I46" s="212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200" t="s">
        <v>321</v>
      </c>
      <c r="B48" s="201"/>
      <c r="C48" s="202" t="s">
        <v>408</v>
      </c>
      <c r="D48" s="203"/>
      <c r="E48" s="204"/>
      <c r="F48" s="41"/>
      <c r="G48" s="47" t="s">
        <v>322</v>
      </c>
      <c r="H48" s="202" t="s">
        <v>394</v>
      </c>
      <c r="I48" s="204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200" t="s">
        <v>308</v>
      </c>
      <c r="B50" s="201"/>
      <c r="C50" s="217" t="s">
        <v>407</v>
      </c>
      <c r="D50" s="218"/>
      <c r="E50" s="218"/>
      <c r="F50" s="218"/>
      <c r="G50" s="218"/>
      <c r="H50" s="218"/>
      <c r="I50" s="219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4" t="s">
        <v>323</v>
      </c>
      <c r="B52" s="155"/>
      <c r="C52" s="202" t="s">
        <v>411</v>
      </c>
      <c r="D52" s="203"/>
      <c r="E52" s="203"/>
      <c r="F52" s="203"/>
      <c r="G52" s="203"/>
      <c r="H52" s="203"/>
      <c r="I52" s="220"/>
      <c r="J52" s="31"/>
      <c r="K52" s="31"/>
      <c r="L52" s="31"/>
    </row>
    <row r="53" spans="1:12" x14ac:dyDescent="0.2">
      <c r="A53" s="68"/>
      <c r="B53" s="68"/>
      <c r="C53" s="206" t="s">
        <v>324</v>
      </c>
      <c r="D53" s="206"/>
      <c r="E53" s="206"/>
      <c r="F53" s="206"/>
      <c r="G53" s="206"/>
      <c r="H53" s="206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21" t="s">
        <v>325</v>
      </c>
      <c r="C55" s="222"/>
      <c r="D55" s="222"/>
      <c r="E55" s="222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23" t="s">
        <v>389</v>
      </c>
      <c r="C56" s="224"/>
      <c r="D56" s="224"/>
      <c r="E56" s="224"/>
      <c r="F56" s="224"/>
      <c r="G56" s="224"/>
      <c r="H56" s="224"/>
      <c r="I56" s="224"/>
      <c r="J56" s="31"/>
      <c r="K56" s="31"/>
      <c r="L56" s="31"/>
    </row>
    <row r="57" spans="1:12" x14ac:dyDescent="0.2">
      <c r="A57" s="68"/>
      <c r="B57" s="223" t="s">
        <v>353</v>
      </c>
      <c r="C57" s="224"/>
      <c r="D57" s="224"/>
      <c r="E57" s="224"/>
      <c r="F57" s="224"/>
      <c r="G57" s="224"/>
      <c r="H57" s="224"/>
      <c r="I57" s="91"/>
      <c r="J57" s="31"/>
      <c r="K57" s="31"/>
      <c r="L57" s="31"/>
    </row>
    <row r="58" spans="1:12" x14ac:dyDescent="0.2">
      <c r="A58" s="68"/>
      <c r="B58" s="223" t="s">
        <v>354</v>
      </c>
      <c r="C58" s="224"/>
      <c r="D58" s="224"/>
      <c r="E58" s="224"/>
      <c r="F58" s="224"/>
      <c r="G58" s="224"/>
      <c r="H58" s="224"/>
      <c r="I58" s="224"/>
      <c r="J58" s="31"/>
      <c r="K58" s="31"/>
      <c r="L58" s="31"/>
    </row>
    <row r="59" spans="1:12" x14ac:dyDescent="0.2">
      <c r="A59" s="68"/>
      <c r="B59" s="223" t="s">
        <v>355</v>
      </c>
      <c r="C59" s="224"/>
      <c r="D59" s="224"/>
      <c r="E59" s="224"/>
      <c r="F59" s="224"/>
      <c r="G59" s="224"/>
      <c r="H59" s="224"/>
      <c r="I59" s="224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225" t="s">
        <v>328</v>
      </c>
      <c r="H62" s="226"/>
      <c r="I62" s="227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5"/>
      <c r="H63" s="216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 I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M114" sqref="M114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  <col min="13" max="13" width="14.42578125" style="132" bestFit="1" customWidth="1"/>
    <col min="14" max="14" width="11.7109375" customWidth="1"/>
  </cols>
  <sheetData>
    <row r="1" spans="1:14" ht="12.75" customHeight="1" x14ac:dyDescent="0.2">
      <c r="A1" s="263" t="s">
        <v>184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4" ht="12.75" customHeight="1" x14ac:dyDescent="0.2">
      <c r="A2" s="264" t="s">
        <v>419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4" ht="6.75" customHeight="1" x14ac:dyDescent="0.2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4" ht="12.75" customHeight="1" x14ac:dyDescent="0.2">
      <c r="A4" s="265" t="s">
        <v>393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4" ht="30.75" customHeight="1" thickBot="1" x14ac:dyDescent="0.25">
      <c r="A5" s="268" t="s">
        <v>72</v>
      </c>
      <c r="B5" s="269"/>
      <c r="C5" s="269"/>
      <c r="D5" s="269"/>
      <c r="E5" s="269"/>
      <c r="F5" s="269"/>
      <c r="G5" s="269"/>
      <c r="H5" s="270"/>
      <c r="I5" s="119" t="s">
        <v>401</v>
      </c>
      <c r="J5" s="111" t="s">
        <v>364</v>
      </c>
      <c r="K5" s="119" t="s">
        <v>365</v>
      </c>
    </row>
    <row r="6" spans="1:14" x14ac:dyDescent="0.2">
      <c r="A6" s="271">
        <v>1</v>
      </c>
      <c r="B6" s="271"/>
      <c r="C6" s="271"/>
      <c r="D6" s="271"/>
      <c r="E6" s="271"/>
      <c r="F6" s="271"/>
      <c r="G6" s="271"/>
      <c r="H6" s="271"/>
      <c r="I6" s="76">
        <v>2</v>
      </c>
      <c r="J6" s="117">
        <v>3</v>
      </c>
      <c r="K6" s="135">
        <v>4</v>
      </c>
    </row>
    <row r="7" spans="1:14" x14ac:dyDescent="0.2">
      <c r="A7" s="258" t="s">
        <v>390</v>
      </c>
      <c r="B7" s="272"/>
      <c r="C7" s="272"/>
      <c r="D7" s="272"/>
      <c r="E7" s="272"/>
      <c r="F7" s="272"/>
      <c r="G7" s="272"/>
      <c r="H7" s="272"/>
      <c r="I7" s="272"/>
      <c r="J7" s="272"/>
      <c r="K7" s="273"/>
    </row>
    <row r="8" spans="1:14" x14ac:dyDescent="0.2">
      <c r="A8" s="248" t="s">
        <v>74</v>
      </c>
      <c r="B8" s="249"/>
      <c r="C8" s="249"/>
      <c r="D8" s="249"/>
      <c r="E8" s="249"/>
      <c r="F8" s="249"/>
      <c r="G8" s="249"/>
      <c r="H8" s="261"/>
      <c r="I8" s="6">
        <v>1</v>
      </c>
      <c r="J8" s="22">
        <v>0</v>
      </c>
      <c r="K8" s="22">
        <v>0</v>
      </c>
    </row>
    <row r="9" spans="1:14" x14ac:dyDescent="0.2">
      <c r="A9" s="228" t="s">
        <v>8</v>
      </c>
      <c r="B9" s="229"/>
      <c r="C9" s="229"/>
      <c r="D9" s="229"/>
      <c r="E9" s="229"/>
      <c r="F9" s="229"/>
      <c r="G9" s="229"/>
      <c r="H9" s="230"/>
      <c r="I9" s="4">
        <v>2</v>
      </c>
      <c r="J9" s="23">
        <f>J10+J17+J27+J36+J40</f>
        <v>2801246793.6858411</v>
      </c>
      <c r="K9" s="23">
        <f>K10+K17+K27+K36+K40</f>
        <v>2806297717.0048184</v>
      </c>
      <c r="L9" s="124"/>
      <c r="N9" s="9"/>
    </row>
    <row r="10" spans="1:14" x14ac:dyDescent="0.2">
      <c r="A10" s="231" t="s">
        <v>255</v>
      </c>
      <c r="B10" s="232"/>
      <c r="C10" s="232"/>
      <c r="D10" s="232"/>
      <c r="E10" s="232"/>
      <c r="F10" s="232"/>
      <c r="G10" s="232"/>
      <c r="H10" s="233"/>
      <c r="I10" s="4">
        <v>3</v>
      </c>
      <c r="J10" s="23">
        <f>SUM(J11:J16)</f>
        <v>294005934.43421036</v>
      </c>
      <c r="K10" s="23">
        <f>SUM(K11:K16)</f>
        <v>287804747.10020864</v>
      </c>
      <c r="L10" s="124"/>
      <c r="N10" s="9"/>
    </row>
    <row r="11" spans="1:14" x14ac:dyDescent="0.2">
      <c r="A11" s="231" t="s">
        <v>125</v>
      </c>
      <c r="B11" s="232"/>
      <c r="C11" s="232"/>
      <c r="D11" s="232"/>
      <c r="E11" s="232"/>
      <c r="F11" s="232"/>
      <c r="G11" s="232"/>
      <c r="H11" s="233"/>
      <c r="I11" s="4">
        <v>4</v>
      </c>
      <c r="J11" s="24">
        <v>8607298</v>
      </c>
      <c r="K11" s="24">
        <v>7823279.0199999996</v>
      </c>
      <c r="L11" s="121"/>
      <c r="N11" s="9"/>
    </row>
    <row r="12" spans="1:14" x14ac:dyDescent="0.2">
      <c r="A12" s="231" t="s">
        <v>10</v>
      </c>
      <c r="B12" s="232"/>
      <c r="C12" s="232"/>
      <c r="D12" s="232"/>
      <c r="E12" s="232"/>
      <c r="F12" s="232"/>
      <c r="G12" s="232"/>
      <c r="H12" s="233"/>
      <c r="I12" s="4">
        <v>5</v>
      </c>
      <c r="J12" s="24">
        <v>235073635.77931035</v>
      </c>
      <c r="K12" s="24">
        <v>211502718.3002086</v>
      </c>
      <c r="L12" s="121"/>
      <c r="N12" s="9"/>
    </row>
    <row r="13" spans="1:14" x14ac:dyDescent="0.2">
      <c r="A13" s="231" t="s">
        <v>126</v>
      </c>
      <c r="B13" s="232"/>
      <c r="C13" s="232"/>
      <c r="D13" s="232"/>
      <c r="E13" s="232"/>
      <c r="F13" s="232"/>
      <c r="G13" s="232"/>
      <c r="H13" s="233"/>
      <c r="I13" s="4">
        <v>6</v>
      </c>
      <c r="J13" s="24">
        <v>26024445.654899999</v>
      </c>
      <c r="K13" s="24">
        <v>26024446</v>
      </c>
      <c r="L13" s="121"/>
      <c r="N13" s="9"/>
    </row>
    <row r="14" spans="1:14" x14ac:dyDescent="0.2">
      <c r="A14" s="231" t="s">
        <v>259</v>
      </c>
      <c r="B14" s="232"/>
      <c r="C14" s="232"/>
      <c r="D14" s="232"/>
      <c r="E14" s="232"/>
      <c r="F14" s="232"/>
      <c r="G14" s="232"/>
      <c r="H14" s="233"/>
      <c r="I14" s="4">
        <v>7</v>
      </c>
      <c r="J14" s="24">
        <v>1024539</v>
      </c>
      <c r="K14" s="24">
        <v>1761084.78</v>
      </c>
      <c r="L14" s="121"/>
      <c r="N14" s="9"/>
    </row>
    <row r="15" spans="1:14" x14ac:dyDescent="0.2">
      <c r="A15" s="231" t="s">
        <v>260</v>
      </c>
      <c r="B15" s="232"/>
      <c r="C15" s="232"/>
      <c r="D15" s="232"/>
      <c r="E15" s="232"/>
      <c r="F15" s="232"/>
      <c r="G15" s="232"/>
      <c r="H15" s="233"/>
      <c r="I15" s="4">
        <v>8</v>
      </c>
      <c r="J15" s="24">
        <v>23276016</v>
      </c>
      <c r="K15" s="24">
        <v>40693219</v>
      </c>
      <c r="L15" s="121"/>
      <c r="N15" s="9"/>
    </row>
    <row r="16" spans="1:14" x14ac:dyDescent="0.2">
      <c r="A16" s="231" t="s">
        <v>261</v>
      </c>
      <c r="B16" s="232"/>
      <c r="C16" s="232"/>
      <c r="D16" s="232"/>
      <c r="E16" s="232"/>
      <c r="F16" s="232"/>
      <c r="G16" s="232"/>
      <c r="H16" s="233"/>
      <c r="I16" s="4">
        <v>9</v>
      </c>
      <c r="J16" s="24">
        <v>0</v>
      </c>
      <c r="K16" s="24">
        <v>0</v>
      </c>
      <c r="L16" s="121"/>
      <c r="N16" s="9"/>
    </row>
    <row r="17" spans="1:14" x14ac:dyDescent="0.2">
      <c r="A17" s="231" t="s">
        <v>256</v>
      </c>
      <c r="B17" s="232"/>
      <c r="C17" s="232"/>
      <c r="D17" s="232"/>
      <c r="E17" s="232"/>
      <c r="F17" s="232"/>
      <c r="G17" s="232"/>
      <c r="H17" s="233"/>
      <c r="I17" s="4">
        <v>10</v>
      </c>
      <c r="J17" s="23">
        <f>SUM(J18:J26)</f>
        <v>2304443634.0989037</v>
      </c>
      <c r="K17" s="23">
        <f>SUM(K18:K26)</f>
        <v>2322833359.3143935</v>
      </c>
      <c r="L17" s="124"/>
      <c r="N17" s="9"/>
    </row>
    <row r="18" spans="1:14" x14ac:dyDescent="0.2">
      <c r="A18" s="231" t="s">
        <v>262</v>
      </c>
      <c r="B18" s="232"/>
      <c r="C18" s="232"/>
      <c r="D18" s="232"/>
      <c r="E18" s="232"/>
      <c r="F18" s="232"/>
      <c r="G18" s="232"/>
      <c r="H18" s="233"/>
      <c r="I18" s="4">
        <v>11</v>
      </c>
      <c r="J18" s="24">
        <v>327688309.51767969</v>
      </c>
      <c r="K18" s="24">
        <v>337255948.0874328</v>
      </c>
      <c r="L18" s="121"/>
      <c r="N18" s="9"/>
    </row>
    <row r="19" spans="1:14" x14ac:dyDescent="0.2">
      <c r="A19" s="231" t="s">
        <v>298</v>
      </c>
      <c r="B19" s="232"/>
      <c r="C19" s="232"/>
      <c r="D19" s="232"/>
      <c r="E19" s="232"/>
      <c r="F19" s="232"/>
      <c r="G19" s="232"/>
      <c r="H19" s="233"/>
      <c r="I19" s="4">
        <v>12</v>
      </c>
      <c r="J19" s="24">
        <v>837745811.14031303</v>
      </c>
      <c r="K19" s="24">
        <v>979750920.80625319</v>
      </c>
      <c r="L19" s="121"/>
      <c r="N19" s="9"/>
    </row>
    <row r="20" spans="1:14" x14ac:dyDescent="0.2">
      <c r="A20" s="231" t="s">
        <v>263</v>
      </c>
      <c r="B20" s="232"/>
      <c r="C20" s="232"/>
      <c r="D20" s="232"/>
      <c r="E20" s="232"/>
      <c r="F20" s="232"/>
      <c r="G20" s="232"/>
      <c r="H20" s="233"/>
      <c r="I20" s="4">
        <v>13</v>
      </c>
      <c r="J20" s="24">
        <v>520020891.68793064</v>
      </c>
      <c r="K20" s="24">
        <v>749469623.14877796</v>
      </c>
      <c r="L20" s="121"/>
      <c r="N20" s="9"/>
    </row>
    <row r="21" spans="1:14" x14ac:dyDescent="0.2">
      <c r="A21" s="231" t="s">
        <v>46</v>
      </c>
      <c r="B21" s="232"/>
      <c r="C21" s="232"/>
      <c r="D21" s="232"/>
      <c r="E21" s="232"/>
      <c r="F21" s="232"/>
      <c r="G21" s="232"/>
      <c r="H21" s="233"/>
      <c r="I21" s="4">
        <v>14</v>
      </c>
      <c r="J21" s="24">
        <v>37358418</v>
      </c>
      <c r="K21" s="24">
        <v>40165977.390000001</v>
      </c>
      <c r="L21" s="121"/>
      <c r="N21" s="9"/>
    </row>
    <row r="22" spans="1:14" x14ac:dyDescent="0.2">
      <c r="A22" s="231" t="s">
        <v>47</v>
      </c>
      <c r="B22" s="232"/>
      <c r="C22" s="232"/>
      <c r="D22" s="232"/>
      <c r="E22" s="232"/>
      <c r="F22" s="232"/>
      <c r="G22" s="232"/>
      <c r="H22" s="233"/>
      <c r="I22" s="4">
        <v>15</v>
      </c>
      <c r="J22" s="24">
        <v>0</v>
      </c>
      <c r="K22" s="24">
        <v>0</v>
      </c>
      <c r="L22" s="121"/>
      <c r="N22" s="9"/>
    </row>
    <row r="23" spans="1:14" x14ac:dyDescent="0.2">
      <c r="A23" s="231" t="s">
        <v>85</v>
      </c>
      <c r="B23" s="232"/>
      <c r="C23" s="232"/>
      <c r="D23" s="232"/>
      <c r="E23" s="232"/>
      <c r="F23" s="232"/>
      <c r="G23" s="232"/>
      <c r="H23" s="233"/>
      <c r="I23" s="4">
        <v>16</v>
      </c>
      <c r="J23" s="24">
        <v>32715901.757640198</v>
      </c>
      <c r="K23" s="24">
        <v>10822724.8701817</v>
      </c>
      <c r="L23" s="121"/>
      <c r="N23" s="9"/>
    </row>
    <row r="24" spans="1:14" x14ac:dyDescent="0.2">
      <c r="A24" s="231" t="s">
        <v>86</v>
      </c>
      <c r="B24" s="232"/>
      <c r="C24" s="232"/>
      <c r="D24" s="232"/>
      <c r="E24" s="232"/>
      <c r="F24" s="232"/>
      <c r="G24" s="232"/>
      <c r="H24" s="233"/>
      <c r="I24" s="4">
        <v>17</v>
      </c>
      <c r="J24" s="24">
        <v>546417897.99372637</v>
      </c>
      <c r="K24" s="24">
        <v>202899418.17426202</v>
      </c>
      <c r="L24" s="121"/>
      <c r="N24" s="9"/>
    </row>
    <row r="25" spans="1:14" x14ac:dyDescent="0.2">
      <c r="A25" s="231" t="s">
        <v>87</v>
      </c>
      <c r="B25" s="232"/>
      <c r="C25" s="232"/>
      <c r="D25" s="232"/>
      <c r="E25" s="232"/>
      <c r="F25" s="232"/>
      <c r="G25" s="232"/>
      <c r="H25" s="233"/>
      <c r="I25" s="4">
        <v>18</v>
      </c>
      <c r="J25" s="24">
        <v>2496404.0016135699</v>
      </c>
      <c r="K25" s="24">
        <v>2468746.8374859504</v>
      </c>
      <c r="L25" s="121"/>
      <c r="N25" s="9"/>
    </row>
    <row r="26" spans="1:14" x14ac:dyDescent="0.2">
      <c r="A26" s="231" t="s">
        <v>88</v>
      </c>
      <c r="B26" s="232"/>
      <c r="C26" s="232"/>
      <c r="D26" s="232"/>
      <c r="E26" s="232"/>
      <c r="F26" s="232"/>
      <c r="G26" s="232"/>
      <c r="H26" s="233"/>
      <c r="I26" s="4">
        <v>19</v>
      </c>
      <c r="J26" s="24">
        <v>0</v>
      </c>
      <c r="K26" s="24">
        <v>0</v>
      </c>
      <c r="L26" s="121"/>
      <c r="N26" s="9"/>
    </row>
    <row r="27" spans="1:14" x14ac:dyDescent="0.2">
      <c r="A27" s="231" t="s">
        <v>242</v>
      </c>
      <c r="B27" s="232"/>
      <c r="C27" s="232"/>
      <c r="D27" s="232"/>
      <c r="E27" s="232"/>
      <c r="F27" s="232"/>
      <c r="G27" s="232"/>
      <c r="H27" s="233"/>
      <c r="I27" s="4">
        <v>20</v>
      </c>
      <c r="J27" s="23">
        <f>SUM(J28:J35)</f>
        <v>17027871.222235028</v>
      </c>
      <c r="K27" s="23">
        <f>SUM(K28:K35)</f>
        <v>17105152.781203851</v>
      </c>
      <c r="L27" s="124"/>
      <c r="N27" s="9"/>
    </row>
    <row r="28" spans="1:14" x14ac:dyDescent="0.2">
      <c r="A28" s="231" t="s">
        <v>89</v>
      </c>
      <c r="B28" s="232"/>
      <c r="C28" s="232"/>
      <c r="D28" s="232"/>
      <c r="E28" s="232"/>
      <c r="F28" s="232"/>
      <c r="G28" s="232"/>
      <c r="H28" s="233"/>
      <c r="I28" s="4">
        <v>21</v>
      </c>
      <c r="J28" s="24">
        <v>0</v>
      </c>
      <c r="K28" s="24">
        <v>0</v>
      </c>
      <c r="L28" s="121"/>
      <c r="N28" s="9"/>
    </row>
    <row r="29" spans="1:14" x14ac:dyDescent="0.2">
      <c r="A29" s="231" t="s">
        <v>90</v>
      </c>
      <c r="B29" s="232"/>
      <c r="C29" s="232"/>
      <c r="D29" s="232"/>
      <c r="E29" s="232"/>
      <c r="F29" s="232"/>
      <c r="G29" s="232"/>
      <c r="H29" s="233"/>
      <c r="I29" s="4">
        <v>22</v>
      </c>
      <c r="J29" s="24">
        <v>0</v>
      </c>
      <c r="K29" s="24">
        <v>0</v>
      </c>
      <c r="L29" s="121"/>
      <c r="N29" s="9"/>
    </row>
    <row r="30" spans="1:14" x14ac:dyDescent="0.2">
      <c r="A30" s="231" t="s">
        <v>91</v>
      </c>
      <c r="B30" s="232"/>
      <c r="C30" s="232"/>
      <c r="D30" s="232"/>
      <c r="E30" s="232"/>
      <c r="F30" s="232"/>
      <c r="G30" s="232"/>
      <c r="H30" s="233"/>
      <c r="I30" s="4">
        <v>23</v>
      </c>
      <c r="J30" s="24">
        <f>1225020</f>
        <v>1225020</v>
      </c>
      <c r="K30" s="24">
        <v>1225020</v>
      </c>
      <c r="L30" s="121"/>
      <c r="N30" s="9"/>
    </row>
    <row r="31" spans="1:14" x14ac:dyDescent="0.2">
      <c r="A31" s="231" t="s">
        <v>100</v>
      </c>
      <c r="B31" s="232"/>
      <c r="C31" s="232"/>
      <c r="D31" s="232"/>
      <c r="E31" s="232"/>
      <c r="F31" s="232"/>
      <c r="G31" s="232"/>
      <c r="H31" s="233"/>
      <c r="I31" s="4">
        <v>24</v>
      </c>
      <c r="J31" s="24">
        <v>0</v>
      </c>
      <c r="K31" s="24">
        <v>0</v>
      </c>
      <c r="L31" s="121"/>
      <c r="N31" s="9"/>
    </row>
    <row r="32" spans="1:14" x14ac:dyDescent="0.2">
      <c r="A32" s="231" t="s">
        <v>101</v>
      </c>
      <c r="B32" s="232"/>
      <c r="C32" s="232"/>
      <c r="D32" s="232"/>
      <c r="E32" s="232"/>
      <c r="F32" s="232"/>
      <c r="G32" s="232"/>
      <c r="H32" s="233"/>
      <c r="I32" s="4">
        <v>25</v>
      </c>
      <c r="J32" s="24">
        <v>12117272.637587998</v>
      </c>
      <c r="K32" s="24">
        <v>13178032.955722149</v>
      </c>
      <c r="L32" s="121"/>
      <c r="N32" s="9"/>
    </row>
    <row r="33" spans="1:14" x14ac:dyDescent="0.2">
      <c r="A33" s="231" t="s">
        <v>102</v>
      </c>
      <c r="B33" s="232"/>
      <c r="C33" s="232"/>
      <c r="D33" s="232"/>
      <c r="E33" s="232"/>
      <c r="F33" s="232"/>
      <c r="G33" s="232"/>
      <c r="H33" s="233"/>
      <c r="I33" s="4">
        <v>26</v>
      </c>
      <c r="J33" s="24">
        <v>3685578.5846470287</v>
      </c>
      <c r="K33" s="24">
        <v>2702099.8254816998</v>
      </c>
      <c r="L33" s="121"/>
      <c r="N33" s="9"/>
    </row>
    <row r="34" spans="1:14" x14ac:dyDescent="0.2">
      <c r="A34" s="231" t="s">
        <v>92</v>
      </c>
      <c r="B34" s="232"/>
      <c r="C34" s="232"/>
      <c r="D34" s="232"/>
      <c r="E34" s="232"/>
      <c r="F34" s="232"/>
      <c r="G34" s="232"/>
      <c r="H34" s="233"/>
      <c r="I34" s="4">
        <v>27</v>
      </c>
      <c r="J34" s="24">
        <v>0</v>
      </c>
      <c r="K34" s="24">
        <v>0</v>
      </c>
      <c r="L34" s="121"/>
      <c r="N34" s="9"/>
    </row>
    <row r="35" spans="1:14" x14ac:dyDescent="0.2">
      <c r="A35" s="231" t="s">
        <v>235</v>
      </c>
      <c r="B35" s="232"/>
      <c r="C35" s="232"/>
      <c r="D35" s="232"/>
      <c r="E35" s="232"/>
      <c r="F35" s="232"/>
      <c r="G35" s="232"/>
      <c r="H35" s="233"/>
      <c r="I35" s="4">
        <v>28</v>
      </c>
      <c r="J35" s="24">
        <v>0</v>
      </c>
      <c r="K35" s="24">
        <v>0</v>
      </c>
      <c r="L35" s="121"/>
      <c r="N35" s="9"/>
    </row>
    <row r="36" spans="1:14" x14ac:dyDescent="0.2">
      <c r="A36" s="231" t="s">
        <v>236</v>
      </c>
      <c r="B36" s="232"/>
      <c r="C36" s="232"/>
      <c r="D36" s="232"/>
      <c r="E36" s="232"/>
      <c r="F36" s="232"/>
      <c r="G36" s="232"/>
      <c r="H36" s="233"/>
      <c r="I36" s="4">
        <v>29</v>
      </c>
      <c r="J36" s="23">
        <f>SUM(J37:J39)</f>
        <v>0</v>
      </c>
      <c r="K36" s="23">
        <f>SUM(K37:K39)</f>
        <v>0</v>
      </c>
      <c r="L36" s="124"/>
      <c r="N36" s="9"/>
    </row>
    <row r="37" spans="1:14" x14ac:dyDescent="0.2">
      <c r="A37" s="231" t="s">
        <v>93</v>
      </c>
      <c r="B37" s="232"/>
      <c r="C37" s="232"/>
      <c r="D37" s="232"/>
      <c r="E37" s="232"/>
      <c r="F37" s="232"/>
      <c r="G37" s="232"/>
      <c r="H37" s="233"/>
      <c r="I37" s="4">
        <v>30</v>
      </c>
      <c r="J37" s="24">
        <v>0</v>
      </c>
      <c r="K37" s="24">
        <v>0</v>
      </c>
      <c r="L37" s="121"/>
      <c r="N37" s="9"/>
    </row>
    <row r="38" spans="1:14" x14ac:dyDescent="0.2">
      <c r="A38" s="231" t="s">
        <v>94</v>
      </c>
      <c r="B38" s="232"/>
      <c r="C38" s="232"/>
      <c r="D38" s="232"/>
      <c r="E38" s="232"/>
      <c r="F38" s="232"/>
      <c r="G38" s="232"/>
      <c r="H38" s="233"/>
      <c r="I38" s="4">
        <v>31</v>
      </c>
      <c r="J38" s="24">
        <v>0</v>
      </c>
      <c r="K38" s="24">
        <v>0</v>
      </c>
      <c r="L38" s="121"/>
      <c r="N38" s="9"/>
    </row>
    <row r="39" spans="1:14" x14ac:dyDescent="0.2">
      <c r="A39" s="231" t="s">
        <v>95</v>
      </c>
      <c r="B39" s="232"/>
      <c r="C39" s="232"/>
      <c r="D39" s="232"/>
      <c r="E39" s="232"/>
      <c r="F39" s="232"/>
      <c r="G39" s="232"/>
      <c r="H39" s="233"/>
      <c r="I39" s="4">
        <v>32</v>
      </c>
      <c r="J39" s="24">
        <v>0</v>
      </c>
      <c r="K39" s="24">
        <v>0</v>
      </c>
      <c r="L39" s="121"/>
      <c r="N39" s="9"/>
    </row>
    <row r="40" spans="1:14" x14ac:dyDescent="0.2">
      <c r="A40" s="231" t="s">
        <v>237</v>
      </c>
      <c r="B40" s="232"/>
      <c r="C40" s="232"/>
      <c r="D40" s="232"/>
      <c r="E40" s="232"/>
      <c r="F40" s="232"/>
      <c r="G40" s="232"/>
      <c r="H40" s="233"/>
      <c r="I40" s="4">
        <v>33</v>
      </c>
      <c r="J40" s="24">
        <v>185769353.93049198</v>
      </c>
      <c r="K40" s="24">
        <v>178554457.8090122</v>
      </c>
      <c r="L40" s="121"/>
      <c r="N40" s="9"/>
    </row>
    <row r="41" spans="1:14" x14ac:dyDescent="0.2">
      <c r="A41" s="228" t="s">
        <v>290</v>
      </c>
      <c r="B41" s="229"/>
      <c r="C41" s="229"/>
      <c r="D41" s="229"/>
      <c r="E41" s="229"/>
      <c r="F41" s="229"/>
      <c r="G41" s="229"/>
      <c r="H41" s="230"/>
      <c r="I41" s="4">
        <v>34</v>
      </c>
      <c r="J41" s="23">
        <f>J42+J50+J57+J65</f>
        <v>2468920106.7878308</v>
      </c>
      <c r="K41" s="23">
        <f>K42+K50+K57+K65</f>
        <v>2289587052.7925053</v>
      </c>
      <c r="L41" s="124"/>
      <c r="N41" s="9"/>
    </row>
    <row r="42" spans="1:14" x14ac:dyDescent="0.2">
      <c r="A42" s="231" t="s">
        <v>117</v>
      </c>
      <c r="B42" s="232"/>
      <c r="C42" s="232"/>
      <c r="D42" s="232"/>
      <c r="E42" s="232"/>
      <c r="F42" s="232"/>
      <c r="G42" s="232"/>
      <c r="H42" s="233"/>
      <c r="I42" s="4">
        <v>35</v>
      </c>
      <c r="J42" s="23">
        <f>SUM(J43:J49)</f>
        <v>958060248.81233871</v>
      </c>
      <c r="K42" s="23">
        <f>SUM(K43:K49)</f>
        <v>964851813.7656002</v>
      </c>
      <c r="L42" s="124"/>
      <c r="N42" s="9"/>
    </row>
    <row r="43" spans="1:14" x14ac:dyDescent="0.2">
      <c r="A43" s="231" t="s">
        <v>140</v>
      </c>
      <c r="B43" s="232"/>
      <c r="C43" s="232"/>
      <c r="D43" s="232"/>
      <c r="E43" s="232"/>
      <c r="F43" s="232"/>
      <c r="G43" s="232"/>
      <c r="H43" s="233"/>
      <c r="I43" s="4">
        <v>36</v>
      </c>
      <c r="J43" s="24">
        <v>268233123.54219913</v>
      </c>
      <c r="K43" s="24">
        <v>279818962.92084837</v>
      </c>
      <c r="L43" s="124"/>
      <c r="N43" s="9"/>
    </row>
    <row r="44" spans="1:14" x14ac:dyDescent="0.2">
      <c r="A44" s="231" t="s">
        <v>141</v>
      </c>
      <c r="B44" s="232"/>
      <c r="C44" s="232"/>
      <c r="D44" s="232"/>
      <c r="E44" s="232"/>
      <c r="F44" s="232"/>
      <c r="G44" s="232"/>
      <c r="H44" s="233"/>
      <c r="I44" s="4">
        <v>37</v>
      </c>
      <c r="J44" s="24">
        <v>53116103.092141338</v>
      </c>
      <c r="K44" s="24">
        <v>46528214.488089249</v>
      </c>
      <c r="L44" s="124"/>
      <c r="N44" s="9"/>
    </row>
    <row r="45" spans="1:14" x14ac:dyDescent="0.2">
      <c r="A45" s="231" t="s">
        <v>103</v>
      </c>
      <c r="B45" s="232"/>
      <c r="C45" s="232"/>
      <c r="D45" s="232"/>
      <c r="E45" s="232"/>
      <c r="F45" s="232"/>
      <c r="G45" s="232"/>
      <c r="H45" s="233"/>
      <c r="I45" s="4">
        <v>38</v>
      </c>
      <c r="J45" s="24">
        <v>259562366.27368701</v>
      </c>
      <c r="K45" s="24">
        <v>341985858.23480499</v>
      </c>
      <c r="L45" s="124"/>
      <c r="N45" s="9"/>
    </row>
    <row r="46" spans="1:14" x14ac:dyDescent="0.2">
      <c r="A46" s="231" t="s">
        <v>104</v>
      </c>
      <c r="B46" s="232"/>
      <c r="C46" s="232"/>
      <c r="D46" s="232"/>
      <c r="E46" s="232"/>
      <c r="F46" s="232"/>
      <c r="G46" s="232"/>
      <c r="H46" s="233"/>
      <c r="I46" s="4">
        <v>39</v>
      </c>
      <c r="J46" s="24">
        <v>192683096.22623557</v>
      </c>
      <c r="K46" s="24">
        <v>112289984.32711025</v>
      </c>
      <c r="L46" s="124"/>
      <c r="N46" s="9"/>
    </row>
    <row r="47" spans="1:14" x14ac:dyDescent="0.2">
      <c r="A47" s="231" t="s">
        <v>105</v>
      </c>
      <c r="B47" s="232"/>
      <c r="C47" s="232"/>
      <c r="D47" s="232"/>
      <c r="E47" s="232"/>
      <c r="F47" s="232"/>
      <c r="G47" s="232"/>
      <c r="H47" s="233"/>
      <c r="I47" s="4">
        <v>40</v>
      </c>
      <c r="J47" s="24">
        <v>0</v>
      </c>
      <c r="K47" s="24">
        <v>0</v>
      </c>
      <c r="L47" s="124"/>
      <c r="N47" s="9"/>
    </row>
    <row r="48" spans="1:14" x14ac:dyDescent="0.2">
      <c r="A48" s="231" t="s">
        <v>106</v>
      </c>
      <c r="B48" s="232"/>
      <c r="C48" s="232"/>
      <c r="D48" s="232"/>
      <c r="E48" s="232"/>
      <c r="F48" s="232"/>
      <c r="G48" s="232"/>
      <c r="H48" s="233"/>
      <c r="I48" s="4">
        <v>41</v>
      </c>
      <c r="J48" s="24">
        <v>184465559.67807564</v>
      </c>
      <c r="K48" s="24">
        <v>184228793.79474735</v>
      </c>
      <c r="L48" s="124"/>
      <c r="N48" s="9"/>
    </row>
    <row r="49" spans="1:14" x14ac:dyDescent="0.2">
      <c r="A49" s="231" t="s">
        <v>107</v>
      </c>
      <c r="B49" s="232"/>
      <c r="C49" s="232"/>
      <c r="D49" s="232"/>
      <c r="E49" s="232"/>
      <c r="F49" s="232"/>
      <c r="G49" s="232"/>
      <c r="H49" s="233"/>
      <c r="I49" s="4">
        <v>42</v>
      </c>
      <c r="J49" s="24">
        <v>0</v>
      </c>
      <c r="K49" s="24">
        <v>0</v>
      </c>
      <c r="L49" s="124"/>
      <c r="N49" s="9"/>
    </row>
    <row r="50" spans="1:14" x14ac:dyDescent="0.2">
      <c r="A50" s="231" t="s">
        <v>118</v>
      </c>
      <c r="B50" s="232"/>
      <c r="C50" s="232"/>
      <c r="D50" s="232"/>
      <c r="E50" s="232"/>
      <c r="F50" s="232"/>
      <c r="G50" s="232"/>
      <c r="H50" s="233"/>
      <c r="I50" s="4">
        <v>43</v>
      </c>
      <c r="J50" s="23">
        <f>SUM(J51:J56)</f>
        <v>1168333713.1686146</v>
      </c>
      <c r="K50" s="23">
        <f>SUM(K51:K56)</f>
        <v>1035975990.7650446</v>
      </c>
      <c r="L50" s="124"/>
      <c r="N50" s="9"/>
    </row>
    <row r="51" spans="1:14" x14ac:dyDescent="0.2">
      <c r="A51" s="231" t="s">
        <v>250</v>
      </c>
      <c r="B51" s="232"/>
      <c r="C51" s="232"/>
      <c r="D51" s="232"/>
      <c r="E51" s="232"/>
      <c r="F51" s="232"/>
      <c r="G51" s="232"/>
      <c r="H51" s="233"/>
      <c r="I51" s="4">
        <v>44</v>
      </c>
      <c r="J51" s="24">
        <v>0.18712759763002396</v>
      </c>
      <c r="K51" s="24">
        <v>0</v>
      </c>
      <c r="L51" s="121"/>
      <c r="N51" s="9"/>
    </row>
    <row r="52" spans="1:14" x14ac:dyDescent="0.2">
      <c r="A52" s="231" t="s">
        <v>251</v>
      </c>
      <c r="B52" s="232"/>
      <c r="C52" s="232"/>
      <c r="D52" s="232"/>
      <c r="E52" s="232"/>
      <c r="F52" s="232"/>
      <c r="G52" s="232"/>
      <c r="H52" s="233"/>
      <c r="I52" s="4">
        <v>45</v>
      </c>
      <c r="J52" s="24">
        <v>1105413904.2868958</v>
      </c>
      <c r="K52" s="24">
        <v>983715987.99539232</v>
      </c>
      <c r="L52" s="121"/>
      <c r="N52" s="9"/>
    </row>
    <row r="53" spans="1:14" x14ac:dyDescent="0.2">
      <c r="A53" s="231" t="s">
        <v>252</v>
      </c>
      <c r="B53" s="232"/>
      <c r="C53" s="232"/>
      <c r="D53" s="232"/>
      <c r="E53" s="232"/>
      <c r="F53" s="232"/>
      <c r="G53" s="232"/>
      <c r="H53" s="233"/>
      <c r="I53" s="4">
        <v>46</v>
      </c>
      <c r="J53" s="24">
        <v>0</v>
      </c>
      <c r="K53" s="24">
        <v>0</v>
      </c>
      <c r="L53" s="121"/>
      <c r="N53" s="9"/>
    </row>
    <row r="54" spans="1:14" x14ac:dyDescent="0.2">
      <c r="A54" s="231" t="s">
        <v>253</v>
      </c>
      <c r="B54" s="232"/>
      <c r="C54" s="232"/>
      <c r="D54" s="232"/>
      <c r="E54" s="232"/>
      <c r="F54" s="232"/>
      <c r="G54" s="232"/>
      <c r="H54" s="233"/>
      <c r="I54" s="4">
        <v>47</v>
      </c>
      <c r="J54" s="24">
        <v>1347419.13419327</v>
      </c>
      <c r="K54" s="24">
        <v>1699215.5929529001</v>
      </c>
      <c r="L54" s="121"/>
      <c r="N54" s="9"/>
    </row>
    <row r="55" spans="1:14" x14ac:dyDescent="0.2">
      <c r="A55" s="231" t="s">
        <v>5</v>
      </c>
      <c r="B55" s="232"/>
      <c r="C55" s="232"/>
      <c r="D55" s="232"/>
      <c r="E55" s="232"/>
      <c r="F55" s="232"/>
      <c r="G55" s="232"/>
      <c r="H55" s="233"/>
      <c r="I55" s="4">
        <v>48</v>
      </c>
      <c r="J55" s="24">
        <v>34604367.103921816</v>
      </c>
      <c r="K55" s="24">
        <v>18395642.778687451</v>
      </c>
      <c r="L55" s="121"/>
      <c r="N55" s="9"/>
    </row>
    <row r="56" spans="1:14" x14ac:dyDescent="0.2">
      <c r="A56" s="231" t="s">
        <v>6</v>
      </c>
      <c r="B56" s="232"/>
      <c r="C56" s="232"/>
      <c r="D56" s="232"/>
      <c r="E56" s="232"/>
      <c r="F56" s="232"/>
      <c r="G56" s="232"/>
      <c r="H56" s="233"/>
      <c r="I56" s="4">
        <v>49</v>
      </c>
      <c r="J56" s="24">
        <v>26968022.456476122</v>
      </c>
      <c r="K56" s="24">
        <v>32165144.398011949</v>
      </c>
      <c r="L56" s="121"/>
      <c r="N56" s="9"/>
    </row>
    <row r="57" spans="1:14" x14ac:dyDescent="0.2">
      <c r="A57" s="231" t="s">
        <v>119</v>
      </c>
      <c r="B57" s="232"/>
      <c r="C57" s="232"/>
      <c r="D57" s="232"/>
      <c r="E57" s="232"/>
      <c r="F57" s="232"/>
      <c r="G57" s="232"/>
      <c r="H57" s="233"/>
      <c r="I57" s="4">
        <v>50</v>
      </c>
      <c r="J57" s="23">
        <f>SUM(J58:J64)</f>
        <v>4915282.0133520067</v>
      </c>
      <c r="K57" s="23">
        <f>SUM(K58:K64)</f>
        <v>2971052.4023066517</v>
      </c>
      <c r="L57" s="121"/>
      <c r="N57" s="9"/>
    </row>
    <row r="58" spans="1:14" x14ac:dyDescent="0.2">
      <c r="A58" s="231" t="s">
        <v>89</v>
      </c>
      <c r="B58" s="232"/>
      <c r="C58" s="232"/>
      <c r="D58" s="232"/>
      <c r="E58" s="232"/>
      <c r="F58" s="232"/>
      <c r="G58" s="232"/>
      <c r="H58" s="233"/>
      <c r="I58" s="4">
        <v>51</v>
      </c>
      <c r="J58" s="24">
        <v>0</v>
      </c>
      <c r="K58" s="24">
        <v>0</v>
      </c>
      <c r="L58" s="121"/>
      <c r="N58" s="9"/>
    </row>
    <row r="59" spans="1:14" x14ac:dyDescent="0.2">
      <c r="A59" s="231" t="s">
        <v>90</v>
      </c>
      <c r="B59" s="232"/>
      <c r="C59" s="232"/>
      <c r="D59" s="232"/>
      <c r="E59" s="232"/>
      <c r="F59" s="232"/>
      <c r="G59" s="232"/>
      <c r="H59" s="233"/>
      <c r="I59" s="4">
        <v>52</v>
      </c>
      <c r="J59" s="24">
        <v>0</v>
      </c>
      <c r="K59" s="24">
        <v>-0.28366389870643616</v>
      </c>
      <c r="L59" s="121"/>
      <c r="N59" s="9"/>
    </row>
    <row r="60" spans="1:14" x14ac:dyDescent="0.2">
      <c r="A60" s="231" t="s">
        <v>292</v>
      </c>
      <c r="B60" s="232"/>
      <c r="C60" s="232"/>
      <c r="D60" s="232"/>
      <c r="E60" s="232"/>
      <c r="F60" s="232"/>
      <c r="G60" s="232"/>
      <c r="H60" s="233"/>
      <c r="I60" s="4">
        <v>53</v>
      </c>
      <c r="J60" s="24">
        <v>0</v>
      </c>
      <c r="K60" s="24">
        <v>0</v>
      </c>
      <c r="L60" s="121"/>
      <c r="N60" s="9"/>
    </row>
    <row r="61" spans="1:14" x14ac:dyDescent="0.2">
      <c r="A61" s="231" t="s">
        <v>100</v>
      </c>
      <c r="B61" s="232"/>
      <c r="C61" s="232"/>
      <c r="D61" s="232"/>
      <c r="E61" s="232"/>
      <c r="F61" s="232"/>
      <c r="G61" s="232"/>
      <c r="H61" s="233"/>
      <c r="I61" s="4">
        <v>54</v>
      </c>
      <c r="J61" s="24">
        <v>0</v>
      </c>
      <c r="K61" s="24">
        <v>0</v>
      </c>
      <c r="L61" s="121"/>
      <c r="N61" s="9"/>
    </row>
    <row r="62" spans="1:14" x14ac:dyDescent="0.2">
      <c r="A62" s="231" t="s">
        <v>101</v>
      </c>
      <c r="B62" s="232"/>
      <c r="C62" s="232"/>
      <c r="D62" s="232"/>
      <c r="E62" s="232"/>
      <c r="F62" s="232"/>
      <c r="G62" s="232"/>
      <c r="H62" s="233"/>
      <c r="I62" s="4">
        <v>55</v>
      </c>
      <c r="J62" s="24">
        <v>306000</v>
      </c>
      <c r="K62" s="24">
        <v>182000</v>
      </c>
      <c r="L62" s="121"/>
      <c r="N62" s="9"/>
    </row>
    <row r="63" spans="1:14" x14ac:dyDescent="0.2">
      <c r="A63" s="231" t="s">
        <v>102</v>
      </c>
      <c r="B63" s="232"/>
      <c r="C63" s="232"/>
      <c r="D63" s="232"/>
      <c r="E63" s="232"/>
      <c r="F63" s="232"/>
      <c r="G63" s="232"/>
      <c r="H63" s="233"/>
      <c r="I63" s="4">
        <v>56</v>
      </c>
      <c r="J63" s="24">
        <v>2573825.0133520067</v>
      </c>
      <c r="K63" s="24">
        <v>2102007.4459705502</v>
      </c>
      <c r="L63" s="121"/>
      <c r="N63" s="9"/>
    </row>
    <row r="64" spans="1:14" x14ac:dyDescent="0.2">
      <c r="A64" s="231" t="s">
        <v>62</v>
      </c>
      <c r="B64" s="232"/>
      <c r="C64" s="232"/>
      <c r="D64" s="232"/>
      <c r="E64" s="232"/>
      <c r="F64" s="232"/>
      <c r="G64" s="232"/>
      <c r="H64" s="233"/>
      <c r="I64" s="4">
        <v>57</v>
      </c>
      <c r="J64" s="24">
        <v>2035457</v>
      </c>
      <c r="K64" s="24">
        <v>687045.24</v>
      </c>
      <c r="L64" s="121"/>
      <c r="N64" s="9"/>
    </row>
    <row r="65" spans="1:14" x14ac:dyDescent="0.2">
      <c r="A65" s="231" t="s">
        <v>257</v>
      </c>
      <c r="B65" s="232"/>
      <c r="C65" s="232"/>
      <c r="D65" s="232"/>
      <c r="E65" s="232"/>
      <c r="F65" s="232"/>
      <c r="G65" s="232"/>
      <c r="H65" s="233"/>
      <c r="I65" s="4">
        <v>58</v>
      </c>
      <c r="J65" s="24">
        <v>337610862.79352552</v>
      </c>
      <c r="K65" s="24">
        <v>285788195.85955393</v>
      </c>
      <c r="L65" s="121"/>
      <c r="N65" s="9"/>
    </row>
    <row r="66" spans="1:14" x14ac:dyDescent="0.2">
      <c r="A66" s="228" t="s">
        <v>69</v>
      </c>
      <c r="B66" s="229"/>
      <c r="C66" s="229"/>
      <c r="D66" s="229"/>
      <c r="E66" s="229"/>
      <c r="F66" s="229"/>
      <c r="G66" s="229"/>
      <c r="H66" s="230"/>
      <c r="I66" s="4">
        <v>59</v>
      </c>
      <c r="J66" s="24">
        <v>15560644</v>
      </c>
      <c r="K66" s="24">
        <v>16227452.2056663</v>
      </c>
      <c r="L66" s="121"/>
      <c r="N66" s="9"/>
    </row>
    <row r="67" spans="1:14" x14ac:dyDescent="0.2">
      <c r="A67" s="228" t="s">
        <v>291</v>
      </c>
      <c r="B67" s="229"/>
      <c r="C67" s="229"/>
      <c r="D67" s="229"/>
      <c r="E67" s="229"/>
      <c r="F67" s="229"/>
      <c r="G67" s="229"/>
      <c r="H67" s="230"/>
      <c r="I67" s="4">
        <v>60</v>
      </c>
      <c r="J67" s="23">
        <f>J8+J9+J41+J66</f>
        <v>5285727544.4736719</v>
      </c>
      <c r="K67" s="23">
        <f>K8+K9+K41+K66</f>
        <v>5112112222.0029898</v>
      </c>
      <c r="L67" s="121"/>
      <c r="N67" s="9"/>
    </row>
    <row r="68" spans="1:14" x14ac:dyDescent="0.2">
      <c r="A68" s="255" t="s">
        <v>108</v>
      </c>
      <c r="B68" s="256"/>
      <c r="C68" s="256"/>
      <c r="D68" s="256"/>
      <c r="E68" s="256"/>
      <c r="F68" s="256"/>
      <c r="G68" s="256"/>
      <c r="H68" s="257"/>
      <c r="I68" s="7">
        <v>61</v>
      </c>
      <c r="J68" s="112">
        <v>2026863879.387373</v>
      </c>
      <c r="K68" s="112">
        <v>2014624589</v>
      </c>
      <c r="L68" s="121"/>
      <c r="N68" s="9"/>
    </row>
    <row r="69" spans="1:14" x14ac:dyDescent="0.2">
      <c r="A69" s="258" t="s">
        <v>71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60"/>
      <c r="L69" s="121"/>
      <c r="N69" s="9"/>
    </row>
    <row r="70" spans="1:14" x14ac:dyDescent="0.2">
      <c r="A70" s="248" t="s">
        <v>243</v>
      </c>
      <c r="B70" s="249"/>
      <c r="C70" s="249"/>
      <c r="D70" s="249"/>
      <c r="E70" s="249"/>
      <c r="F70" s="249"/>
      <c r="G70" s="249"/>
      <c r="H70" s="261"/>
      <c r="I70" s="6">
        <v>62</v>
      </c>
      <c r="J70" s="122">
        <f>J71+J72+J73+J79+J80+J83+J86</f>
        <v>2926394387.592011</v>
      </c>
      <c r="K70" s="122">
        <f>K71+K72+K73+K79+K80+K83+K86</f>
        <v>2946674506.218297</v>
      </c>
      <c r="L70" s="121"/>
      <c r="N70" s="9"/>
    </row>
    <row r="71" spans="1:14" x14ac:dyDescent="0.2">
      <c r="A71" s="231" t="s">
        <v>154</v>
      </c>
      <c r="B71" s="232"/>
      <c r="C71" s="232"/>
      <c r="D71" s="232"/>
      <c r="E71" s="232"/>
      <c r="F71" s="232"/>
      <c r="G71" s="232"/>
      <c r="H71" s="233"/>
      <c r="I71" s="4">
        <v>63</v>
      </c>
      <c r="J71" s="99">
        <v>1566400660</v>
      </c>
      <c r="K71" s="99">
        <v>1566400660</v>
      </c>
      <c r="L71" s="121"/>
      <c r="N71" s="9"/>
    </row>
    <row r="72" spans="1:14" x14ac:dyDescent="0.2">
      <c r="A72" s="231" t="s">
        <v>155</v>
      </c>
      <c r="B72" s="232"/>
      <c r="C72" s="232"/>
      <c r="D72" s="232"/>
      <c r="E72" s="232"/>
      <c r="F72" s="232"/>
      <c r="G72" s="232"/>
      <c r="H72" s="233"/>
      <c r="I72" s="4">
        <v>64</v>
      </c>
      <c r="J72" s="99">
        <v>187400085</v>
      </c>
      <c r="K72" s="99">
        <v>184637261.15999997</v>
      </c>
      <c r="L72" s="121"/>
      <c r="N72" s="9"/>
    </row>
    <row r="73" spans="1:14" x14ac:dyDescent="0.2">
      <c r="A73" s="231" t="s">
        <v>156</v>
      </c>
      <c r="B73" s="232"/>
      <c r="C73" s="232"/>
      <c r="D73" s="232"/>
      <c r="E73" s="232"/>
      <c r="F73" s="232"/>
      <c r="G73" s="232"/>
      <c r="H73" s="233"/>
      <c r="I73" s="4">
        <v>65</v>
      </c>
      <c r="J73" s="23">
        <f>J74+J75-J76+J77+J78</f>
        <v>540103118</v>
      </c>
      <c r="K73" s="23">
        <f>K74+K75-K76+K77+K78</f>
        <v>686027826.47299719</v>
      </c>
      <c r="L73" s="121"/>
      <c r="N73" s="9"/>
    </row>
    <row r="74" spans="1:14" x14ac:dyDescent="0.2">
      <c r="A74" s="231" t="s">
        <v>157</v>
      </c>
      <c r="B74" s="232"/>
      <c r="C74" s="232"/>
      <c r="D74" s="232"/>
      <c r="E74" s="232"/>
      <c r="F74" s="232"/>
      <c r="G74" s="232"/>
      <c r="H74" s="233"/>
      <c r="I74" s="4">
        <v>66</v>
      </c>
      <c r="J74" s="24">
        <v>41937081</v>
      </c>
      <c r="K74" s="99">
        <v>50903164.342190802</v>
      </c>
      <c r="L74" s="121"/>
      <c r="N74" s="9"/>
    </row>
    <row r="75" spans="1:14" x14ac:dyDescent="0.2">
      <c r="A75" s="231" t="s">
        <v>158</v>
      </c>
      <c r="B75" s="232"/>
      <c r="C75" s="232"/>
      <c r="D75" s="232"/>
      <c r="E75" s="232"/>
      <c r="F75" s="232"/>
      <c r="G75" s="232"/>
      <c r="H75" s="233"/>
      <c r="I75" s="4">
        <v>67</v>
      </c>
      <c r="J75" s="24">
        <v>147604502</v>
      </c>
      <c r="K75" s="99">
        <v>147604501.69999999</v>
      </c>
      <c r="L75" s="121"/>
      <c r="N75" s="9"/>
    </row>
    <row r="76" spans="1:14" x14ac:dyDescent="0.2">
      <c r="A76" s="231" t="s">
        <v>146</v>
      </c>
      <c r="B76" s="232"/>
      <c r="C76" s="232"/>
      <c r="D76" s="232"/>
      <c r="E76" s="232"/>
      <c r="F76" s="232"/>
      <c r="G76" s="232"/>
      <c r="H76" s="233"/>
      <c r="I76" s="4">
        <v>68</v>
      </c>
      <c r="J76" s="24">
        <v>72539675</v>
      </c>
      <c r="K76" s="99">
        <v>63681553.299999997</v>
      </c>
      <c r="L76" s="121"/>
      <c r="N76" s="9"/>
    </row>
    <row r="77" spans="1:14" x14ac:dyDescent="0.2">
      <c r="A77" s="231" t="s">
        <v>147</v>
      </c>
      <c r="B77" s="232"/>
      <c r="C77" s="232"/>
      <c r="D77" s="232"/>
      <c r="E77" s="232"/>
      <c r="F77" s="232"/>
      <c r="G77" s="232"/>
      <c r="H77" s="233"/>
      <c r="I77" s="4">
        <v>69</v>
      </c>
      <c r="J77" s="24">
        <v>55555160</v>
      </c>
      <c r="K77" s="99">
        <v>58569993.74080646</v>
      </c>
      <c r="L77" s="121"/>
      <c r="N77" s="9"/>
    </row>
    <row r="78" spans="1:14" x14ac:dyDescent="0.2">
      <c r="A78" s="231" t="s">
        <v>148</v>
      </c>
      <c r="B78" s="232"/>
      <c r="C78" s="232"/>
      <c r="D78" s="232"/>
      <c r="E78" s="232"/>
      <c r="F78" s="232"/>
      <c r="G78" s="232"/>
      <c r="H78" s="233"/>
      <c r="I78" s="4">
        <v>70</v>
      </c>
      <c r="J78" s="24">
        <v>367546050</v>
      </c>
      <c r="K78" s="99">
        <v>492631719.99000001</v>
      </c>
      <c r="L78" s="121"/>
      <c r="N78" s="9"/>
    </row>
    <row r="79" spans="1:14" x14ac:dyDescent="0.2">
      <c r="A79" s="231" t="s">
        <v>149</v>
      </c>
      <c r="B79" s="232"/>
      <c r="C79" s="232"/>
      <c r="D79" s="232"/>
      <c r="E79" s="232"/>
      <c r="F79" s="232"/>
      <c r="G79" s="232"/>
      <c r="H79" s="233"/>
      <c r="I79" s="4">
        <v>71</v>
      </c>
      <c r="J79" s="24">
        <v>0</v>
      </c>
      <c r="K79" s="24">
        <v>0</v>
      </c>
      <c r="L79" s="121"/>
      <c r="N79" s="9"/>
    </row>
    <row r="80" spans="1:14" x14ac:dyDescent="0.2">
      <c r="A80" s="231" t="s">
        <v>288</v>
      </c>
      <c r="B80" s="232"/>
      <c r="C80" s="232"/>
      <c r="D80" s="232"/>
      <c r="E80" s="232"/>
      <c r="F80" s="232"/>
      <c r="G80" s="232"/>
      <c r="H80" s="233"/>
      <c r="I80" s="4">
        <v>72</v>
      </c>
      <c r="J80" s="23">
        <f>J81-J82</f>
        <v>400872825</v>
      </c>
      <c r="K80" s="23">
        <f>K81-K82</f>
        <v>433694665</v>
      </c>
      <c r="L80" s="121"/>
      <c r="N80" s="9"/>
    </row>
    <row r="81" spans="1:14" x14ac:dyDescent="0.2">
      <c r="A81" s="252" t="s">
        <v>194</v>
      </c>
      <c r="B81" s="253"/>
      <c r="C81" s="253"/>
      <c r="D81" s="253"/>
      <c r="E81" s="253"/>
      <c r="F81" s="253"/>
      <c r="G81" s="253"/>
      <c r="H81" s="254"/>
      <c r="I81" s="4">
        <v>73</v>
      </c>
      <c r="J81" s="24">
        <v>400872825</v>
      </c>
      <c r="K81" s="24">
        <v>433694665</v>
      </c>
      <c r="L81" s="121"/>
      <c r="N81" s="9"/>
    </row>
    <row r="82" spans="1:14" x14ac:dyDescent="0.2">
      <c r="A82" s="252" t="s">
        <v>195</v>
      </c>
      <c r="B82" s="253"/>
      <c r="C82" s="253"/>
      <c r="D82" s="253"/>
      <c r="E82" s="253"/>
      <c r="F82" s="253"/>
      <c r="G82" s="253"/>
      <c r="H82" s="254"/>
      <c r="I82" s="4">
        <v>74</v>
      </c>
      <c r="J82" s="24">
        <v>0</v>
      </c>
      <c r="K82" s="24">
        <v>0</v>
      </c>
      <c r="L82" s="121"/>
      <c r="N82" s="9"/>
    </row>
    <row r="83" spans="1:14" x14ac:dyDescent="0.2">
      <c r="A83" s="231" t="s">
        <v>289</v>
      </c>
      <c r="B83" s="232"/>
      <c r="C83" s="232"/>
      <c r="D83" s="232"/>
      <c r="E83" s="232"/>
      <c r="F83" s="232"/>
      <c r="G83" s="232"/>
      <c r="H83" s="233"/>
      <c r="I83" s="4">
        <v>75</v>
      </c>
      <c r="J83" s="23">
        <f>J84-J85</f>
        <v>182399657.59201097</v>
      </c>
      <c r="K83" s="23">
        <f>K84-K85</f>
        <v>24795598.765299998</v>
      </c>
      <c r="L83" s="121"/>
      <c r="N83" s="9"/>
    </row>
    <row r="84" spans="1:14" x14ac:dyDescent="0.2">
      <c r="A84" s="252" t="s">
        <v>196</v>
      </c>
      <c r="B84" s="253"/>
      <c r="C84" s="253"/>
      <c r="D84" s="253"/>
      <c r="E84" s="253"/>
      <c r="F84" s="253"/>
      <c r="G84" s="253"/>
      <c r="H84" s="254"/>
      <c r="I84" s="4">
        <v>76</v>
      </c>
      <c r="J84" s="24">
        <v>182399657.59201097</v>
      </c>
      <c r="K84" s="24">
        <v>24795598.765299998</v>
      </c>
      <c r="L84" s="121"/>
      <c r="N84" s="9"/>
    </row>
    <row r="85" spans="1:14" x14ac:dyDescent="0.2">
      <c r="A85" s="252" t="s">
        <v>197</v>
      </c>
      <c r="B85" s="253"/>
      <c r="C85" s="253"/>
      <c r="D85" s="253"/>
      <c r="E85" s="253"/>
      <c r="F85" s="253"/>
      <c r="G85" s="253"/>
      <c r="H85" s="254"/>
      <c r="I85" s="4">
        <v>77</v>
      </c>
      <c r="J85" s="24">
        <v>0</v>
      </c>
      <c r="K85" s="24">
        <v>0</v>
      </c>
      <c r="L85" s="121"/>
      <c r="N85" s="9"/>
    </row>
    <row r="86" spans="1:14" x14ac:dyDescent="0.2">
      <c r="A86" s="231" t="s">
        <v>198</v>
      </c>
      <c r="B86" s="232"/>
      <c r="C86" s="232"/>
      <c r="D86" s="232"/>
      <c r="E86" s="232"/>
      <c r="F86" s="232"/>
      <c r="G86" s="232"/>
      <c r="H86" s="233"/>
      <c r="I86" s="4">
        <v>78</v>
      </c>
      <c r="J86" s="24">
        <v>49218042</v>
      </c>
      <c r="K86" s="24">
        <v>51118494.82</v>
      </c>
      <c r="L86" s="121"/>
      <c r="N86" s="9"/>
    </row>
    <row r="87" spans="1:14" x14ac:dyDescent="0.2">
      <c r="A87" s="228" t="s">
        <v>38</v>
      </c>
      <c r="B87" s="229"/>
      <c r="C87" s="229"/>
      <c r="D87" s="229"/>
      <c r="E87" s="229"/>
      <c r="F87" s="229"/>
      <c r="G87" s="229"/>
      <c r="H87" s="230"/>
      <c r="I87" s="4">
        <v>79</v>
      </c>
      <c r="J87" s="23">
        <f>SUM(J88:J90)</f>
        <v>70676049.298142523</v>
      </c>
      <c r="K87" s="23">
        <f>SUM(K88:K90)</f>
        <v>71524147.52693671</v>
      </c>
      <c r="L87" s="121"/>
      <c r="N87" s="9"/>
    </row>
    <row r="88" spans="1:14" x14ac:dyDescent="0.2">
      <c r="A88" s="231" t="s">
        <v>142</v>
      </c>
      <c r="B88" s="232"/>
      <c r="C88" s="232"/>
      <c r="D88" s="232"/>
      <c r="E88" s="232"/>
      <c r="F88" s="232"/>
      <c r="G88" s="232"/>
      <c r="H88" s="233"/>
      <c r="I88" s="4">
        <v>80</v>
      </c>
      <c r="J88" s="24">
        <v>42113020.305298418</v>
      </c>
      <c r="K88" s="24">
        <v>41485383.551821902</v>
      </c>
      <c r="L88" s="121"/>
      <c r="N88" s="9"/>
    </row>
    <row r="89" spans="1:14" x14ac:dyDescent="0.2">
      <c r="A89" s="231" t="s">
        <v>143</v>
      </c>
      <c r="B89" s="232"/>
      <c r="C89" s="232"/>
      <c r="D89" s="232"/>
      <c r="E89" s="232"/>
      <c r="F89" s="232"/>
      <c r="G89" s="232"/>
      <c r="H89" s="233"/>
      <c r="I89" s="4">
        <v>81</v>
      </c>
      <c r="J89" s="24">
        <v>0</v>
      </c>
      <c r="K89" s="24">
        <v>0</v>
      </c>
      <c r="L89" s="121"/>
      <c r="N89" s="9"/>
    </row>
    <row r="90" spans="1:14" x14ac:dyDescent="0.2">
      <c r="A90" s="231" t="s">
        <v>144</v>
      </c>
      <c r="B90" s="232"/>
      <c r="C90" s="232"/>
      <c r="D90" s="232"/>
      <c r="E90" s="232"/>
      <c r="F90" s="232"/>
      <c r="G90" s="232"/>
      <c r="H90" s="233"/>
      <c r="I90" s="4">
        <v>82</v>
      </c>
      <c r="J90" s="24">
        <v>28563028.992844105</v>
      </c>
      <c r="K90" s="24">
        <v>30038763.9751148</v>
      </c>
      <c r="L90" s="121"/>
      <c r="N90" s="9"/>
    </row>
    <row r="91" spans="1:14" x14ac:dyDescent="0.2">
      <c r="A91" s="228" t="s">
        <v>39</v>
      </c>
      <c r="B91" s="229"/>
      <c r="C91" s="229"/>
      <c r="D91" s="229"/>
      <c r="E91" s="229"/>
      <c r="F91" s="229"/>
      <c r="G91" s="229"/>
      <c r="H91" s="230"/>
      <c r="I91" s="4">
        <v>83</v>
      </c>
      <c r="J91" s="23">
        <f>SUM(J92:J100)</f>
        <v>1070478219.2515001</v>
      </c>
      <c r="K91" s="23">
        <f>SUM(K92:K100)</f>
        <v>1111053407.9580979</v>
      </c>
      <c r="L91" s="121"/>
      <c r="N91" s="9"/>
    </row>
    <row r="92" spans="1:14" x14ac:dyDescent="0.2">
      <c r="A92" s="231" t="s">
        <v>145</v>
      </c>
      <c r="B92" s="232"/>
      <c r="C92" s="232"/>
      <c r="D92" s="232"/>
      <c r="E92" s="232"/>
      <c r="F92" s="232"/>
      <c r="G92" s="232"/>
      <c r="H92" s="233"/>
      <c r="I92" s="4">
        <v>84</v>
      </c>
      <c r="J92" s="24">
        <v>0</v>
      </c>
      <c r="K92" s="24">
        <v>0</v>
      </c>
      <c r="L92" s="121"/>
      <c r="N92" s="9"/>
    </row>
    <row r="93" spans="1:14" x14ac:dyDescent="0.2">
      <c r="A93" s="231" t="s">
        <v>293</v>
      </c>
      <c r="B93" s="232"/>
      <c r="C93" s="232"/>
      <c r="D93" s="232"/>
      <c r="E93" s="232"/>
      <c r="F93" s="232"/>
      <c r="G93" s="232"/>
      <c r="H93" s="233"/>
      <c r="I93" s="4">
        <v>85</v>
      </c>
      <c r="J93" s="24">
        <v>0</v>
      </c>
      <c r="K93" s="24">
        <v>0</v>
      </c>
      <c r="L93" s="121"/>
      <c r="N93" s="9"/>
    </row>
    <row r="94" spans="1:14" x14ac:dyDescent="0.2">
      <c r="A94" s="231" t="s">
        <v>0</v>
      </c>
      <c r="B94" s="232"/>
      <c r="C94" s="232"/>
      <c r="D94" s="232"/>
      <c r="E94" s="232"/>
      <c r="F94" s="232"/>
      <c r="G94" s="232"/>
      <c r="H94" s="233"/>
      <c r="I94" s="4">
        <v>86</v>
      </c>
      <c r="J94" s="24">
        <v>998535006.0778873</v>
      </c>
      <c r="K94" s="24">
        <v>1042720713.3584766</v>
      </c>
      <c r="L94" s="121"/>
      <c r="N94" s="9"/>
    </row>
    <row r="95" spans="1:14" x14ac:dyDescent="0.2">
      <c r="A95" s="231" t="s">
        <v>294</v>
      </c>
      <c r="B95" s="232"/>
      <c r="C95" s="232"/>
      <c r="D95" s="232"/>
      <c r="E95" s="232"/>
      <c r="F95" s="232"/>
      <c r="G95" s="232"/>
      <c r="H95" s="233"/>
      <c r="I95" s="4">
        <v>87</v>
      </c>
      <c r="J95" s="24">
        <v>0</v>
      </c>
      <c r="K95" s="24">
        <v>0</v>
      </c>
      <c r="L95" s="121"/>
      <c r="N95" s="9"/>
    </row>
    <row r="96" spans="1:14" x14ac:dyDescent="0.2">
      <c r="A96" s="231" t="s">
        <v>295</v>
      </c>
      <c r="B96" s="232"/>
      <c r="C96" s="232"/>
      <c r="D96" s="232"/>
      <c r="E96" s="232"/>
      <c r="F96" s="232"/>
      <c r="G96" s="232"/>
      <c r="H96" s="233"/>
      <c r="I96" s="4">
        <v>88</v>
      </c>
      <c r="J96" s="24">
        <v>0</v>
      </c>
      <c r="K96" s="24">
        <v>0</v>
      </c>
      <c r="L96" s="121"/>
      <c r="N96" s="9"/>
    </row>
    <row r="97" spans="1:14" x14ac:dyDescent="0.2">
      <c r="A97" s="231" t="s">
        <v>296</v>
      </c>
      <c r="B97" s="232"/>
      <c r="C97" s="232"/>
      <c r="D97" s="232"/>
      <c r="E97" s="232"/>
      <c r="F97" s="232"/>
      <c r="G97" s="232"/>
      <c r="H97" s="233"/>
      <c r="I97" s="4">
        <v>89</v>
      </c>
      <c r="J97" s="24">
        <v>0</v>
      </c>
      <c r="K97" s="24">
        <v>0</v>
      </c>
      <c r="L97" s="121"/>
      <c r="N97" s="9"/>
    </row>
    <row r="98" spans="1:14" x14ac:dyDescent="0.2">
      <c r="A98" s="231" t="s">
        <v>111</v>
      </c>
      <c r="B98" s="232"/>
      <c r="C98" s="232"/>
      <c r="D98" s="232"/>
      <c r="E98" s="232"/>
      <c r="F98" s="232"/>
      <c r="G98" s="232"/>
      <c r="H98" s="233"/>
      <c r="I98" s="4">
        <v>90</v>
      </c>
      <c r="J98" s="24">
        <v>0</v>
      </c>
      <c r="K98" s="24">
        <v>0</v>
      </c>
      <c r="L98" s="121"/>
      <c r="N98" s="9"/>
    </row>
    <row r="99" spans="1:14" x14ac:dyDescent="0.2">
      <c r="A99" s="231" t="s">
        <v>109</v>
      </c>
      <c r="B99" s="232"/>
      <c r="C99" s="232"/>
      <c r="D99" s="232"/>
      <c r="E99" s="232"/>
      <c r="F99" s="232"/>
      <c r="G99" s="232"/>
      <c r="H99" s="233"/>
      <c r="I99" s="4">
        <v>91</v>
      </c>
      <c r="J99" s="24">
        <v>21179840</v>
      </c>
      <c r="K99" s="24">
        <v>20840029.9302378</v>
      </c>
      <c r="L99" s="121"/>
      <c r="N99" s="9"/>
    </row>
    <row r="100" spans="1:14" x14ac:dyDescent="0.2">
      <c r="A100" s="231" t="s">
        <v>110</v>
      </c>
      <c r="B100" s="232"/>
      <c r="C100" s="232"/>
      <c r="D100" s="232"/>
      <c r="E100" s="232"/>
      <c r="F100" s="232"/>
      <c r="G100" s="232"/>
      <c r="H100" s="233"/>
      <c r="I100" s="4">
        <v>92</v>
      </c>
      <c r="J100" s="24">
        <v>50763373.173612885</v>
      </c>
      <c r="K100" s="24">
        <v>47492664.669383451</v>
      </c>
      <c r="L100" s="121"/>
      <c r="N100" s="9"/>
    </row>
    <row r="101" spans="1:14" x14ac:dyDescent="0.2">
      <c r="A101" s="228" t="s">
        <v>40</v>
      </c>
      <c r="B101" s="229"/>
      <c r="C101" s="229"/>
      <c r="D101" s="229"/>
      <c r="E101" s="229"/>
      <c r="F101" s="229"/>
      <c r="G101" s="229"/>
      <c r="H101" s="230"/>
      <c r="I101" s="4">
        <v>93</v>
      </c>
      <c r="J101" s="23">
        <f>SUM(J102:J113)</f>
        <v>1125024229.7908404</v>
      </c>
      <c r="K101" s="23">
        <f>SUM(K102:K113)</f>
        <v>854327728.36413395</v>
      </c>
      <c r="L101" s="121"/>
      <c r="N101" s="9"/>
    </row>
    <row r="102" spans="1:14" x14ac:dyDescent="0.2">
      <c r="A102" s="231" t="s">
        <v>145</v>
      </c>
      <c r="B102" s="232"/>
      <c r="C102" s="232"/>
      <c r="D102" s="232"/>
      <c r="E102" s="232"/>
      <c r="F102" s="232"/>
      <c r="G102" s="232"/>
      <c r="H102" s="233"/>
      <c r="I102" s="4">
        <v>94</v>
      </c>
      <c r="J102" s="24">
        <v>-0.32935025915503502</v>
      </c>
      <c r="K102" s="24">
        <v>0.41766539216041565</v>
      </c>
      <c r="L102" s="121"/>
      <c r="N102" s="9"/>
    </row>
    <row r="103" spans="1:14" x14ac:dyDescent="0.2">
      <c r="A103" s="231" t="s">
        <v>293</v>
      </c>
      <c r="B103" s="232"/>
      <c r="C103" s="232"/>
      <c r="D103" s="232"/>
      <c r="E103" s="232"/>
      <c r="F103" s="232"/>
      <c r="G103" s="232"/>
      <c r="H103" s="233"/>
      <c r="I103" s="4">
        <v>95</v>
      </c>
      <c r="J103" s="24">
        <v>324985</v>
      </c>
      <c r="K103" s="24">
        <v>318485.74</v>
      </c>
      <c r="L103" s="121"/>
      <c r="N103" s="9"/>
    </row>
    <row r="104" spans="1:14" x14ac:dyDescent="0.2">
      <c r="A104" s="231" t="s">
        <v>0</v>
      </c>
      <c r="B104" s="232"/>
      <c r="C104" s="232"/>
      <c r="D104" s="232"/>
      <c r="E104" s="232"/>
      <c r="F104" s="232"/>
      <c r="G104" s="232"/>
      <c r="H104" s="233"/>
      <c r="I104" s="4">
        <v>96</v>
      </c>
      <c r="J104" s="24">
        <f>468614991-82720318</f>
        <v>385894673</v>
      </c>
      <c r="K104" s="24">
        <v>331998528.47290993</v>
      </c>
      <c r="L104" s="121"/>
      <c r="N104" s="9"/>
    </row>
    <row r="105" spans="1:14" x14ac:dyDescent="0.2">
      <c r="A105" s="231" t="s">
        <v>294</v>
      </c>
      <c r="B105" s="232"/>
      <c r="C105" s="232"/>
      <c r="D105" s="232"/>
      <c r="E105" s="232"/>
      <c r="F105" s="232"/>
      <c r="G105" s="232"/>
      <c r="H105" s="233"/>
      <c r="I105" s="4">
        <v>97</v>
      </c>
      <c r="J105" s="24">
        <v>1467220.9068213606</v>
      </c>
      <c r="K105" s="24">
        <v>1689051.7846766</v>
      </c>
      <c r="L105" s="121"/>
      <c r="N105" s="9"/>
    </row>
    <row r="106" spans="1:14" x14ac:dyDescent="0.2">
      <c r="A106" s="231" t="s">
        <v>295</v>
      </c>
      <c r="B106" s="232"/>
      <c r="C106" s="232"/>
      <c r="D106" s="232"/>
      <c r="E106" s="232"/>
      <c r="F106" s="232"/>
      <c r="G106" s="232"/>
      <c r="H106" s="233"/>
      <c r="I106" s="4">
        <v>98</v>
      </c>
      <c r="J106" s="24">
        <v>562744196.35417938</v>
      </c>
      <c r="K106" s="24">
        <v>394148574.01769781</v>
      </c>
      <c r="L106" s="121"/>
      <c r="N106" s="9"/>
    </row>
    <row r="107" spans="1:14" x14ac:dyDescent="0.2">
      <c r="A107" s="231" t="s">
        <v>296</v>
      </c>
      <c r="B107" s="232"/>
      <c r="C107" s="232"/>
      <c r="D107" s="232"/>
      <c r="E107" s="232"/>
      <c r="F107" s="232"/>
      <c r="G107" s="232"/>
      <c r="H107" s="233"/>
      <c r="I107" s="4">
        <v>99</v>
      </c>
      <c r="J107" s="24">
        <v>82720318</v>
      </c>
      <c r="K107" s="24">
        <v>0</v>
      </c>
      <c r="L107" s="121"/>
      <c r="N107" s="9"/>
    </row>
    <row r="108" spans="1:14" x14ac:dyDescent="0.2">
      <c r="A108" s="231" t="s">
        <v>111</v>
      </c>
      <c r="B108" s="232"/>
      <c r="C108" s="232"/>
      <c r="D108" s="232"/>
      <c r="E108" s="232"/>
      <c r="F108" s="232"/>
      <c r="G108" s="232"/>
      <c r="H108" s="233"/>
      <c r="I108" s="4">
        <v>100</v>
      </c>
      <c r="J108" s="24">
        <v>0</v>
      </c>
      <c r="K108" s="24">
        <v>0</v>
      </c>
      <c r="L108" s="121"/>
      <c r="N108" s="9"/>
    </row>
    <row r="109" spans="1:14" x14ac:dyDescent="0.2">
      <c r="A109" s="231" t="s">
        <v>112</v>
      </c>
      <c r="B109" s="232"/>
      <c r="C109" s="232"/>
      <c r="D109" s="232"/>
      <c r="E109" s="232"/>
      <c r="F109" s="232"/>
      <c r="G109" s="232"/>
      <c r="H109" s="233"/>
      <c r="I109" s="4">
        <v>101</v>
      </c>
      <c r="J109" s="24">
        <v>71839909.736774892</v>
      </c>
      <c r="K109" s="24">
        <v>86269217.237093195</v>
      </c>
      <c r="L109" s="121"/>
      <c r="N109" s="9"/>
    </row>
    <row r="110" spans="1:14" x14ac:dyDescent="0.2">
      <c r="A110" s="231" t="s">
        <v>113</v>
      </c>
      <c r="B110" s="232"/>
      <c r="C110" s="232"/>
      <c r="D110" s="232"/>
      <c r="E110" s="232"/>
      <c r="F110" s="232"/>
      <c r="G110" s="232"/>
      <c r="H110" s="233"/>
      <c r="I110" s="4">
        <v>102</v>
      </c>
      <c r="J110" s="24">
        <v>14613899.691548169</v>
      </c>
      <c r="K110" s="24">
        <v>29414807.694227103</v>
      </c>
      <c r="L110" s="121"/>
      <c r="N110" s="9"/>
    </row>
    <row r="111" spans="1:14" x14ac:dyDescent="0.2">
      <c r="A111" s="231" t="s">
        <v>116</v>
      </c>
      <c r="B111" s="232"/>
      <c r="C111" s="232"/>
      <c r="D111" s="232"/>
      <c r="E111" s="232"/>
      <c r="F111" s="232"/>
      <c r="G111" s="232"/>
      <c r="H111" s="233"/>
      <c r="I111" s="4">
        <v>103</v>
      </c>
      <c r="J111" s="24">
        <v>1198262.5165635601</v>
      </c>
      <c r="K111" s="24">
        <v>1181088.01600965</v>
      </c>
      <c r="L111" s="121"/>
      <c r="N111" s="9"/>
    </row>
    <row r="112" spans="1:14" x14ac:dyDescent="0.2">
      <c r="A112" s="231" t="s">
        <v>114</v>
      </c>
      <c r="B112" s="232"/>
      <c r="C112" s="232"/>
      <c r="D112" s="232"/>
      <c r="E112" s="232"/>
      <c r="F112" s="232"/>
      <c r="G112" s="232"/>
      <c r="H112" s="233"/>
      <c r="I112" s="4">
        <v>104</v>
      </c>
      <c r="J112" s="24">
        <v>0</v>
      </c>
      <c r="K112" s="24">
        <v>0</v>
      </c>
      <c r="L112" s="121"/>
      <c r="N112" s="9"/>
    </row>
    <row r="113" spans="1:14" x14ac:dyDescent="0.2">
      <c r="A113" s="231" t="s">
        <v>115</v>
      </c>
      <c r="B113" s="232"/>
      <c r="C113" s="232"/>
      <c r="D113" s="232"/>
      <c r="E113" s="232"/>
      <c r="F113" s="232"/>
      <c r="G113" s="232"/>
      <c r="H113" s="233"/>
      <c r="I113" s="4">
        <v>105</v>
      </c>
      <c r="J113" s="24">
        <v>4220764.9143034173</v>
      </c>
      <c r="K113" s="24">
        <v>9307974.9838542007</v>
      </c>
      <c r="L113" s="121"/>
      <c r="N113" s="9"/>
    </row>
    <row r="114" spans="1:14" x14ac:dyDescent="0.2">
      <c r="A114" s="228" t="s">
        <v>1</v>
      </c>
      <c r="B114" s="229"/>
      <c r="C114" s="229"/>
      <c r="D114" s="229"/>
      <c r="E114" s="229"/>
      <c r="F114" s="229"/>
      <c r="G114" s="229"/>
      <c r="H114" s="230"/>
      <c r="I114" s="4">
        <v>106</v>
      </c>
      <c r="J114" s="24">
        <v>93154657.826131523</v>
      </c>
      <c r="K114" s="24">
        <v>128532431.72292395</v>
      </c>
      <c r="L114" s="121"/>
      <c r="N114" s="9"/>
    </row>
    <row r="115" spans="1:14" x14ac:dyDescent="0.2">
      <c r="A115" s="228" t="s">
        <v>44</v>
      </c>
      <c r="B115" s="229"/>
      <c r="C115" s="229"/>
      <c r="D115" s="229"/>
      <c r="E115" s="229"/>
      <c r="F115" s="229"/>
      <c r="G115" s="229"/>
      <c r="H115" s="230"/>
      <c r="I115" s="4">
        <v>107</v>
      </c>
      <c r="J115" s="23">
        <f>J70+J87+J91+J101+J114</f>
        <v>5285727543.758626</v>
      </c>
      <c r="K115" s="23">
        <f>K70+K87+K91+K101+K114</f>
        <v>5112112221.79039</v>
      </c>
      <c r="L115" s="121"/>
      <c r="N115" s="9"/>
    </row>
    <row r="116" spans="1:14" x14ac:dyDescent="0.2">
      <c r="A116" s="241" t="s">
        <v>70</v>
      </c>
      <c r="B116" s="242"/>
      <c r="C116" s="242"/>
      <c r="D116" s="242"/>
      <c r="E116" s="242"/>
      <c r="F116" s="242"/>
      <c r="G116" s="242"/>
      <c r="H116" s="243"/>
      <c r="I116" s="5">
        <v>108</v>
      </c>
      <c r="J116" s="112">
        <v>2026863879.387373</v>
      </c>
      <c r="K116" s="112">
        <v>2014624589</v>
      </c>
      <c r="L116" s="121"/>
      <c r="N116" s="9"/>
    </row>
    <row r="117" spans="1:14" x14ac:dyDescent="0.2">
      <c r="A117" s="244" t="s">
        <v>356</v>
      </c>
      <c r="B117" s="245"/>
      <c r="C117" s="245"/>
      <c r="D117" s="245"/>
      <c r="E117" s="245"/>
      <c r="F117" s="245"/>
      <c r="G117" s="245"/>
      <c r="H117" s="245"/>
      <c r="I117" s="246"/>
      <c r="J117" s="246"/>
      <c r="K117" s="247"/>
      <c r="L117" s="121"/>
    </row>
    <row r="118" spans="1:14" x14ac:dyDescent="0.2">
      <c r="A118" s="248" t="s">
        <v>238</v>
      </c>
      <c r="B118" s="249"/>
      <c r="C118" s="249"/>
      <c r="D118" s="249"/>
      <c r="E118" s="249"/>
      <c r="F118" s="249"/>
      <c r="G118" s="249"/>
      <c r="H118" s="249"/>
      <c r="I118" s="250"/>
      <c r="J118" s="250"/>
      <c r="K118" s="251"/>
      <c r="L118" s="121"/>
    </row>
    <row r="119" spans="1:14" x14ac:dyDescent="0.2">
      <c r="A119" s="231" t="s">
        <v>3</v>
      </c>
      <c r="B119" s="232"/>
      <c r="C119" s="232"/>
      <c r="D119" s="232"/>
      <c r="E119" s="232"/>
      <c r="F119" s="232"/>
      <c r="G119" s="232"/>
      <c r="H119" s="233"/>
      <c r="I119" s="4">
        <v>109</v>
      </c>
      <c r="J119" s="24">
        <f>J70-J120</f>
        <v>2877176345.592011</v>
      </c>
      <c r="K119" s="24">
        <f>K70-K120</f>
        <v>2895556011.3982968</v>
      </c>
      <c r="L119" s="121"/>
    </row>
    <row r="120" spans="1:14" x14ac:dyDescent="0.2">
      <c r="A120" s="234" t="s">
        <v>4</v>
      </c>
      <c r="B120" s="235"/>
      <c r="C120" s="235"/>
      <c r="D120" s="235"/>
      <c r="E120" s="235"/>
      <c r="F120" s="235"/>
      <c r="G120" s="235"/>
      <c r="H120" s="236"/>
      <c r="I120" s="7">
        <v>110</v>
      </c>
      <c r="J120" s="112">
        <f>J86</f>
        <v>49218042</v>
      </c>
      <c r="K120" s="112">
        <f>K86</f>
        <v>51118494.82</v>
      </c>
      <c r="L120" s="12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2"/>
      <c r="K121" s="142"/>
    </row>
    <row r="122" spans="1:14" x14ac:dyDescent="0.2">
      <c r="A122" s="237" t="s">
        <v>357</v>
      </c>
      <c r="B122" s="238"/>
      <c r="C122" s="238"/>
      <c r="D122" s="238"/>
      <c r="E122" s="238"/>
      <c r="F122" s="238"/>
      <c r="G122" s="238"/>
      <c r="H122" s="238"/>
      <c r="I122" s="238"/>
      <c r="J122" s="238"/>
      <c r="K122" s="238"/>
    </row>
    <row r="123" spans="1:14" x14ac:dyDescent="0.2">
      <c r="A123" s="239"/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P13" sqref="P13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50" bestFit="1" customWidth="1"/>
    <col min="13" max="13" width="11.140625" style="87" bestFit="1" customWidth="1"/>
  </cols>
  <sheetData>
    <row r="1" spans="1:13" ht="17.25" customHeight="1" x14ac:dyDescent="0.2">
      <c r="A1" s="263" t="s">
        <v>185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ht="12.75" customHeight="1" x14ac:dyDescent="0.2">
      <c r="A2" s="264" t="s">
        <v>420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3" x14ac:dyDescent="0.2">
      <c r="A3" s="75"/>
      <c r="B3" s="78"/>
      <c r="C3" s="78"/>
      <c r="D3" s="78"/>
      <c r="E3" s="78"/>
      <c r="F3" s="78"/>
      <c r="G3" s="78"/>
      <c r="H3" s="78"/>
      <c r="I3" s="78"/>
      <c r="J3" s="138"/>
      <c r="K3" s="138"/>
      <c r="L3" s="145"/>
      <c r="M3" s="139"/>
    </row>
    <row r="4" spans="1:13" ht="12.75" customHeight="1" x14ac:dyDescent="0.2">
      <c r="A4" s="293" t="s">
        <v>393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5"/>
    </row>
    <row r="5" spans="1:13" ht="35.25" thickBot="1" x14ac:dyDescent="0.25">
      <c r="A5" s="292" t="s">
        <v>72</v>
      </c>
      <c r="B5" s="292"/>
      <c r="C5" s="292"/>
      <c r="D5" s="292"/>
      <c r="E5" s="292"/>
      <c r="F5" s="292"/>
      <c r="G5" s="292"/>
      <c r="H5" s="292"/>
      <c r="I5" s="118" t="s">
        <v>329</v>
      </c>
      <c r="J5" s="287" t="s">
        <v>364</v>
      </c>
      <c r="K5" s="288"/>
      <c r="L5" s="287" t="s">
        <v>365</v>
      </c>
      <c r="M5" s="288"/>
    </row>
    <row r="6" spans="1:13" ht="13.5" thickBot="1" x14ac:dyDescent="0.25">
      <c r="A6" s="289"/>
      <c r="B6" s="290"/>
      <c r="C6" s="290"/>
      <c r="D6" s="290"/>
      <c r="E6" s="290"/>
      <c r="F6" s="290"/>
      <c r="G6" s="290"/>
      <c r="H6" s="291"/>
      <c r="I6" s="92"/>
      <c r="J6" s="129" t="s">
        <v>360</v>
      </c>
      <c r="K6" s="130" t="s">
        <v>361</v>
      </c>
      <c r="L6" s="130" t="s">
        <v>360</v>
      </c>
      <c r="M6" s="130" t="s">
        <v>361</v>
      </c>
    </row>
    <row r="7" spans="1:13" x14ac:dyDescent="0.2">
      <c r="A7" s="271">
        <v>1</v>
      </c>
      <c r="B7" s="271"/>
      <c r="C7" s="271"/>
      <c r="D7" s="271"/>
      <c r="E7" s="271"/>
      <c r="F7" s="271"/>
      <c r="G7" s="271"/>
      <c r="H7" s="271"/>
      <c r="I7" s="76">
        <v>2</v>
      </c>
      <c r="J7" s="134">
        <v>3</v>
      </c>
      <c r="K7" s="134">
        <v>4</v>
      </c>
      <c r="L7" s="151">
        <v>5</v>
      </c>
      <c r="M7" s="134">
        <v>6</v>
      </c>
    </row>
    <row r="8" spans="1:13" x14ac:dyDescent="0.2">
      <c r="A8" s="248" t="s">
        <v>45</v>
      </c>
      <c r="B8" s="249"/>
      <c r="C8" s="249"/>
      <c r="D8" s="249"/>
      <c r="E8" s="249"/>
      <c r="F8" s="249"/>
      <c r="G8" s="249"/>
      <c r="H8" s="261"/>
      <c r="I8" s="6">
        <v>111</v>
      </c>
      <c r="J8" s="115">
        <f>SUM(J9:J10)</f>
        <v>2029615437.0009198</v>
      </c>
      <c r="K8" s="122">
        <f>SUM(K9:K10)</f>
        <v>1010020337.5409199</v>
      </c>
      <c r="L8" s="115">
        <f>SUM(L9:L10)</f>
        <v>1982956175.9587355</v>
      </c>
      <c r="M8" s="122">
        <f>SUM(M9:M10)</f>
        <v>1054673672.6256797</v>
      </c>
    </row>
    <row r="9" spans="1:13" x14ac:dyDescent="0.2">
      <c r="A9" s="228" t="s">
        <v>183</v>
      </c>
      <c r="B9" s="229"/>
      <c r="C9" s="229"/>
      <c r="D9" s="229"/>
      <c r="E9" s="229"/>
      <c r="F9" s="229"/>
      <c r="G9" s="229"/>
      <c r="H9" s="230"/>
      <c r="I9" s="4">
        <v>112</v>
      </c>
      <c r="J9" s="24">
        <v>1988520184</v>
      </c>
      <c r="K9" s="24">
        <v>991390969</v>
      </c>
      <c r="L9" s="99">
        <v>1951164100.365375</v>
      </c>
      <c r="M9" s="99">
        <v>1037957619.3015751</v>
      </c>
    </row>
    <row r="10" spans="1:13" x14ac:dyDescent="0.2">
      <c r="A10" s="228" t="s">
        <v>120</v>
      </c>
      <c r="B10" s="229"/>
      <c r="C10" s="229"/>
      <c r="D10" s="229"/>
      <c r="E10" s="229"/>
      <c r="F10" s="229"/>
      <c r="G10" s="229"/>
      <c r="H10" s="230"/>
      <c r="I10" s="4">
        <v>113</v>
      </c>
      <c r="J10" s="24">
        <v>41095253.000919901</v>
      </c>
      <c r="K10" s="24">
        <v>18629368.5409199</v>
      </c>
      <c r="L10" s="24">
        <v>31792075.593360402</v>
      </c>
      <c r="M10" s="24">
        <v>16716053.32410462</v>
      </c>
    </row>
    <row r="11" spans="1:13" x14ac:dyDescent="0.2">
      <c r="A11" s="228" t="s">
        <v>7</v>
      </c>
      <c r="B11" s="229"/>
      <c r="C11" s="229"/>
      <c r="D11" s="229"/>
      <c r="E11" s="229"/>
      <c r="F11" s="229"/>
      <c r="G11" s="229"/>
      <c r="H11" s="230"/>
      <c r="I11" s="4">
        <v>114</v>
      </c>
      <c r="J11" s="146">
        <f>J12+J13+J17+J21+J22+J23+J26+J27</f>
        <v>1905480747.8563664</v>
      </c>
      <c r="K11" s="23">
        <f>K12+K13+K17+K21+K22+K23+K26+K27</f>
        <v>968239194.58636642</v>
      </c>
      <c r="L11" s="146">
        <f>L12+L13+L17+L21+L22+L23+L26+L27</f>
        <v>1927734274.5786374</v>
      </c>
      <c r="M11" s="23">
        <f>M12+M13+M17+M21+M22+M23+M26+M27</f>
        <v>1023062660.463004</v>
      </c>
    </row>
    <row r="12" spans="1:13" x14ac:dyDescent="0.2">
      <c r="A12" s="228" t="s">
        <v>121</v>
      </c>
      <c r="B12" s="229"/>
      <c r="C12" s="229"/>
      <c r="D12" s="229"/>
      <c r="E12" s="229"/>
      <c r="F12" s="229"/>
      <c r="G12" s="229"/>
      <c r="H12" s="230"/>
      <c r="I12" s="4">
        <v>115</v>
      </c>
      <c r="J12" s="99">
        <v>-24349910</v>
      </c>
      <c r="K12" s="99">
        <v>-21861676.149999999</v>
      </c>
      <c r="L12" s="99">
        <v>6570956.3565068003</v>
      </c>
      <c r="M12" s="99">
        <v>20975956.807156797</v>
      </c>
    </row>
    <row r="13" spans="1:13" x14ac:dyDescent="0.2">
      <c r="A13" s="228" t="s">
        <v>41</v>
      </c>
      <c r="B13" s="229"/>
      <c r="C13" s="229"/>
      <c r="D13" s="229"/>
      <c r="E13" s="229"/>
      <c r="F13" s="229"/>
      <c r="G13" s="229"/>
      <c r="H13" s="230"/>
      <c r="I13" s="4">
        <v>116</v>
      </c>
      <c r="J13" s="146">
        <f>SUM(J14:J16)</f>
        <v>1275191395.1575127</v>
      </c>
      <c r="K13" s="23">
        <f>SUM(K14:K16)</f>
        <v>649998055.83751261</v>
      </c>
      <c r="L13" s="146">
        <f>SUM(L14:L16)</f>
        <v>1231598507.4471507</v>
      </c>
      <c r="M13" s="23">
        <f>SUM(M14:M16)</f>
        <v>639558928.43927586</v>
      </c>
    </row>
    <row r="14" spans="1:13" x14ac:dyDescent="0.2">
      <c r="A14" s="231" t="s">
        <v>164</v>
      </c>
      <c r="B14" s="232"/>
      <c r="C14" s="232"/>
      <c r="D14" s="232"/>
      <c r="E14" s="232"/>
      <c r="F14" s="232"/>
      <c r="G14" s="232"/>
      <c r="H14" s="233"/>
      <c r="I14" s="4">
        <v>117</v>
      </c>
      <c r="J14" s="99">
        <v>713873979.7256</v>
      </c>
      <c r="K14" s="99">
        <v>363071295.9156</v>
      </c>
      <c r="L14" s="99">
        <v>682667346.20581305</v>
      </c>
      <c r="M14" s="99">
        <v>345876964.36261308</v>
      </c>
    </row>
    <row r="15" spans="1:13" x14ac:dyDescent="0.2">
      <c r="A15" s="231" t="s">
        <v>165</v>
      </c>
      <c r="B15" s="232"/>
      <c r="C15" s="232"/>
      <c r="D15" s="232"/>
      <c r="E15" s="232"/>
      <c r="F15" s="232"/>
      <c r="G15" s="232"/>
      <c r="H15" s="233"/>
      <c r="I15" s="4">
        <v>118</v>
      </c>
      <c r="J15" s="99">
        <v>280730549.73839998</v>
      </c>
      <c r="K15" s="99">
        <v>136810577.22839999</v>
      </c>
      <c r="L15" s="99">
        <v>278093701.94059151</v>
      </c>
      <c r="M15" s="99">
        <v>153249975.61459154</v>
      </c>
    </row>
    <row r="16" spans="1:13" x14ac:dyDescent="0.2">
      <c r="A16" s="231" t="s">
        <v>75</v>
      </c>
      <c r="B16" s="232"/>
      <c r="C16" s="232"/>
      <c r="D16" s="232"/>
      <c r="E16" s="232"/>
      <c r="F16" s="232"/>
      <c r="G16" s="232"/>
      <c r="H16" s="233"/>
      <c r="I16" s="4">
        <v>119</v>
      </c>
      <c r="J16" s="24">
        <v>280586865.69351262</v>
      </c>
      <c r="K16" s="24">
        <v>150116182.69351262</v>
      </c>
      <c r="L16" s="99">
        <v>270837459.3007462</v>
      </c>
      <c r="M16" s="99">
        <v>140431988.46207127</v>
      </c>
    </row>
    <row r="17" spans="1:13" x14ac:dyDescent="0.2">
      <c r="A17" s="228" t="s">
        <v>42</v>
      </c>
      <c r="B17" s="229"/>
      <c r="C17" s="229"/>
      <c r="D17" s="229"/>
      <c r="E17" s="229"/>
      <c r="F17" s="229"/>
      <c r="G17" s="229"/>
      <c r="H17" s="230"/>
      <c r="I17" s="4">
        <v>120</v>
      </c>
      <c r="J17" s="146">
        <f>SUM(J18:J20)</f>
        <v>400978896</v>
      </c>
      <c r="K17" s="23">
        <f>SUM(K18:K20)</f>
        <v>202299032.53</v>
      </c>
      <c r="L17" s="146">
        <f>SUM(L18:L20)</f>
        <v>400748181.50863755</v>
      </c>
      <c r="M17" s="23">
        <f>SUM(M18:M20)</f>
        <v>204156219.16376531</v>
      </c>
    </row>
    <row r="18" spans="1:13" x14ac:dyDescent="0.2">
      <c r="A18" s="231" t="s">
        <v>76</v>
      </c>
      <c r="B18" s="232"/>
      <c r="C18" s="232"/>
      <c r="D18" s="232"/>
      <c r="E18" s="232"/>
      <c r="F18" s="232"/>
      <c r="G18" s="232"/>
      <c r="H18" s="233"/>
      <c r="I18" s="4">
        <v>121</v>
      </c>
      <c r="J18" s="99">
        <v>232204295.96619999</v>
      </c>
      <c r="K18" s="99">
        <v>115289561.84619999</v>
      </c>
      <c r="L18" s="99">
        <v>271336486.57766706</v>
      </c>
      <c r="M18" s="99">
        <v>153338428.00202554</v>
      </c>
    </row>
    <row r="19" spans="1:13" x14ac:dyDescent="0.2">
      <c r="A19" s="231" t="s">
        <v>77</v>
      </c>
      <c r="B19" s="232"/>
      <c r="C19" s="232"/>
      <c r="D19" s="232"/>
      <c r="E19" s="232"/>
      <c r="F19" s="232"/>
      <c r="G19" s="232"/>
      <c r="H19" s="233"/>
      <c r="I19" s="4">
        <v>122</v>
      </c>
      <c r="J19" s="99">
        <v>111950168.8836</v>
      </c>
      <c r="K19" s="99">
        <v>57730903.003599994</v>
      </c>
      <c r="L19" s="99">
        <v>82432329.774359196</v>
      </c>
      <c r="M19" s="99">
        <v>31322116.082204446</v>
      </c>
    </row>
    <row r="20" spans="1:13" x14ac:dyDescent="0.2">
      <c r="A20" s="231" t="s">
        <v>78</v>
      </c>
      <c r="B20" s="232"/>
      <c r="C20" s="232"/>
      <c r="D20" s="232"/>
      <c r="E20" s="232"/>
      <c r="F20" s="232"/>
      <c r="G20" s="232"/>
      <c r="H20" s="233"/>
      <c r="I20" s="4">
        <v>123</v>
      </c>
      <c r="J20" s="99">
        <v>56824431.150200002</v>
      </c>
      <c r="K20" s="99">
        <v>29278567.680200003</v>
      </c>
      <c r="L20" s="99">
        <v>46979365.156611301</v>
      </c>
      <c r="M20" s="99">
        <v>19495675.079535302</v>
      </c>
    </row>
    <row r="21" spans="1:13" x14ac:dyDescent="0.2">
      <c r="A21" s="228" t="s">
        <v>122</v>
      </c>
      <c r="B21" s="229"/>
      <c r="C21" s="229"/>
      <c r="D21" s="229"/>
      <c r="E21" s="229"/>
      <c r="F21" s="229"/>
      <c r="G21" s="229"/>
      <c r="H21" s="230"/>
      <c r="I21" s="4">
        <v>124</v>
      </c>
      <c r="J21" s="99">
        <v>92190509.89726001</v>
      </c>
      <c r="K21" s="99">
        <v>46367404.537260011</v>
      </c>
      <c r="L21" s="99">
        <v>95182630.114235803</v>
      </c>
      <c r="M21" s="99">
        <v>47592935.307935804</v>
      </c>
    </row>
    <row r="22" spans="1:13" x14ac:dyDescent="0.2">
      <c r="A22" s="228" t="s">
        <v>123</v>
      </c>
      <c r="B22" s="229"/>
      <c r="C22" s="229"/>
      <c r="D22" s="229"/>
      <c r="E22" s="229"/>
      <c r="F22" s="229"/>
      <c r="G22" s="229"/>
      <c r="H22" s="230"/>
      <c r="I22" s="4">
        <v>125</v>
      </c>
      <c r="J22" s="99">
        <v>124753160.30667378</v>
      </c>
      <c r="K22" s="99">
        <v>71741377.586673781</v>
      </c>
      <c r="L22" s="99">
        <v>148824144.18502468</v>
      </c>
      <c r="M22" s="99">
        <v>90947066.310024679</v>
      </c>
    </row>
    <row r="23" spans="1:13" x14ac:dyDescent="0.2">
      <c r="A23" s="228" t="s">
        <v>43</v>
      </c>
      <c r="B23" s="229"/>
      <c r="C23" s="229"/>
      <c r="D23" s="229"/>
      <c r="E23" s="229"/>
      <c r="F23" s="229"/>
      <c r="G23" s="229"/>
      <c r="H23" s="230"/>
      <c r="I23" s="4">
        <v>126</v>
      </c>
      <c r="J23" s="146">
        <f>SUM(J24:J25)</f>
        <v>5203067.4719000002</v>
      </c>
      <c r="K23" s="23">
        <f>SUM(K24:K25)</f>
        <v>4689078.9319000002</v>
      </c>
      <c r="L23" s="146">
        <f>SUM(L24:L25)</f>
        <v>1978412.4006148002</v>
      </c>
      <c r="M23" s="23">
        <f>SUM(M24:M25)</f>
        <v>38879.862443616847</v>
      </c>
    </row>
    <row r="24" spans="1:13" x14ac:dyDescent="0.2">
      <c r="A24" s="231" t="s">
        <v>150</v>
      </c>
      <c r="B24" s="232"/>
      <c r="C24" s="232"/>
      <c r="D24" s="232"/>
      <c r="E24" s="232"/>
      <c r="F24" s="232"/>
      <c r="G24" s="232"/>
      <c r="H24" s="233"/>
      <c r="I24" s="4">
        <v>127</v>
      </c>
      <c r="J24" s="24">
        <v>0</v>
      </c>
      <c r="K24" s="24">
        <v>0</v>
      </c>
      <c r="L24" s="24">
        <v>0</v>
      </c>
      <c r="M24" s="24">
        <v>0</v>
      </c>
    </row>
    <row r="25" spans="1:13" x14ac:dyDescent="0.2">
      <c r="A25" s="231" t="s">
        <v>151</v>
      </c>
      <c r="B25" s="232"/>
      <c r="C25" s="232"/>
      <c r="D25" s="232"/>
      <c r="E25" s="232"/>
      <c r="F25" s="232"/>
      <c r="G25" s="232"/>
      <c r="H25" s="233"/>
      <c r="I25" s="4">
        <v>128</v>
      </c>
      <c r="J25" s="99">
        <v>5203067.4719000002</v>
      </c>
      <c r="K25" s="99">
        <v>4689078.9319000002</v>
      </c>
      <c r="L25" s="99">
        <v>1978412.4006148002</v>
      </c>
      <c r="M25" s="99">
        <v>38879.862443616847</v>
      </c>
    </row>
    <row r="26" spans="1:13" x14ac:dyDescent="0.2">
      <c r="A26" s="228" t="s">
        <v>124</v>
      </c>
      <c r="B26" s="229"/>
      <c r="C26" s="229"/>
      <c r="D26" s="229"/>
      <c r="E26" s="229"/>
      <c r="F26" s="229"/>
      <c r="G26" s="229"/>
      <c r="H26" s="230"/>
      <c r="I26" s="4">
        <v>129</v>
      </c>
      <c r="J26" s="99">
        <v>445493</v>
      </c>
      <c r="K26" s="99">
        <v>46255.289999999979</v>
      </c>
      <c r="L26" s="99">
        <v>1603521.8268633001</v>
      </c>
      <c r="M26" s="99">
        <v>236104.82686330006</v>
      </c>
    </row>
    <row r="27" spans="1:13" x14ac:dyDescent="0.2">
      <c r="A27" s="228" t="s">
        <v>63</v>
      </c>
      <c r="B27" s="229"/>
      <c r="C27" s="229"/>
      <c r="D27" s="229"/>
      <c r="E27" s="229"/>
      <c r="F27" s="229"/>
      <c r="G27" s="229"/>
      <c r="H27" s="230"/>
      <c r="I27" s="4">
        <v>130</v>
      </c>
      <c r="J27" s="99">
        <v>31068136.023019988</v>
      </c>
      <c r="K27" s="99">
        <v>14959666.023019988</v>
      </c>
      <c r="L27" s="99">
        <v>41227920.739603646</v>
      </c>
      <c r="M27" s="99">
        <v>19556569.745538659</v>
      </c>
    </row>
    <row r="28" spans="1:13" x14ac:dyDescent="0.2">
      <c r="A28" s="228" t="s">
        <v>264</v>
      </c>
      <c r="B28" s="229"/>
      <c r="C28" s="229"/>
      <c r="D28" s="229"/>
      <c r="E28" s="229"/>
      <c r="F28" s="229"/>
      <c r="G28" s="229"/>
      <c r="H28" s="230"/>
      <c r="I28" s="4">
        <v>131</v>
      </c>
      <c r="J28" s="146">
        <f>SUM(J29:J33)</f>
        <v>42597226.894333869</v>
      </c>
      <c r="K28" s="23">
        <f>SUM(K29:K33)</f>
        <v>16868144.204333872</v>
      </c>
      <c r="L28" s="146">
        <f>SUM(L29:L33)</f>
        <v>45626105.319098696</v>
      </c>
      <c r="M28" s="23">
        <f>SUM(M29:M33)</f>
        <v>15356549.736659469</v>
      </c>
    </row>
    <row r="29" spans="1:13" ht="12.75" customHeight="1" x14ac:dyDescent="0.2">
      <c r="A29" s="228" t="s">
        <v>391</v>
      </c>
      <c r="B29" s="229"/>
      <c r="C29" s="229"/>
      <c r="D29" s="229"/>
      <c r="E29" s="229"/>
      <c r="F29" s="229"/>
      <c r="G29" s="229"/>
      <c r="H29" s="230"/>
      <c r="I29" s="4">
        <v>132</v>
      </c>
      <c r="J29" s="99">
        <v>7309429.3046444226</v>
      </c>
      <c r="K29" s="99">
        <v>5307326.4946444221</v>
      </c>
      <c r="L29" s="99">
        <v>9261100.6436430514</v>
      </c>
      <c r="M29" s="99">
        <v>3723291.1496659117</v>
      </c>
    </row>
    <row r="30" spans="1:13" ht="25.5" customHeight="1" x14ac:dyDescent="0.2">
      <c r="A30" s="228" t="s">
        <v>403</v>
      </c>
      <c r="B30" s="229"/>
      <c r="C30" s="229"/>
      <c r="D30" s="229"/>
      <c r="E30" s="229"/>
      <c r="F30" s="229"/>
      <c r="G30" s="229"/>
      <c r="H30" s="230"/>
      <c r="I30" s="4">
        <v>133</v>
      </c>
      <c r="J30" s="99">
        <v>35257978.589689448</v>
      </c>
      <c r="K30" s="99">
        <v>11554736.289689448</v>
      </c>
      <c r="L30" s="99">
        <v>34164972.955455646</v>
      </c>
      <c r="M30" s="99">
        <v>9940215.8669935577</v>
      </c>
    </row>
    <row r="31" spans="1:13" x14ac:dyDescent="0.2">
      <c r="A31" s="228" t="s">
        <v>152</v>
      </c>
      <c r="B31" s="229"/>
      <c r="C31" s="229"/>
      <c r="D31" s="229"/>
      <c r="E31" s="229"/>
      <c r="F31" s="229"/>
      <c r="G31" s="229"/>
      <c r="H31" s="230"/>
      <c r="I31" s="4">
        <v>134</v>
      </c>
      <c r="J31" s="99">
        <v>0</v>
      </c>
      <c r="K31" s="99">
        <v>0</v>
      </c>
      <c r="L31" s="99">
        <v>0</v>
      </c>
      <c r="M31" s="99">
        <v>0</v>
      </c>
    </row>
    <row r="32" spans="1:13" x14ac:dyDescent="0.2">
      <c r="A32" s="228" t="s">
        <v>274</v>
      </c>
      <c r="B32" s="229"/>
      <c r="C32" s="229"/>
      <c r="D32" s="229"/>
      <c r="E32" s="229"/>
      <c r="F32" s="229"/>
      <c r="G32" s="229"/>
      <c r="H32" s="230"/>
      <c r="I32" s="4">
        <v>135</v>
      </c>
      <c r="J32" s="99">
        <v>29819</v>
      </c>
      <c r="K32" s="99">
        <v>6081.4199999999983</v>
      </c>
      <c r="L32" s="99">
        <v>2200031.7200000002</v>
      </c>
      <c r="M32" s="99">
        <v>1693042.7200000002</v>
      </c>
    </row>
    <row r="33" spans="1:13" x14ac:dyDescent="0.2">
      <c r="A33" s="228" t="s">
        <v>153</v>
      </c>
      <c r="B33" s="229"/>
      <c r="C33" s="229"/>
      <c r="D33" s="229"/>
      <c r="E33" s="229"/>
      <c r="F33" s="229"/>
      <c r="G33" s="229"/>
      <c r="H33" s="230"/>
      <c r="I33" s="4">
        <v>136</v>
      </c>
      <c r="J33" s="99">
        <v>0</v>
      </c>
      <c r="K33" s="99">
        <v>0</v>
      </c>
      <c r="L33" s="99">
        <v>0</v>
      </c>
      <c r="M33" s="99">
        <v>0</v>
      </c>
    </row>
    <row r="34" spans="1:13" x14ac:dyDescent="0.2">
      <c r="A34" s="228" t="s">
        <v>265</v>
      </c>
      <c r="B34" s="229"/>
      <c r="C34" s="229"/>
      <c r="D34" s="229"/>
      <c r="E34" s="229"/>
      <c r="F34" s="229"/>
      <c r="G34" s="229"/>
      <c r="H34" s="230"/>
      <c r="I34" s="4">
        <v>137</v>
      </c>
      <c r="J34" s="146">
        <f>SUM(J35:J38)</f>
        <v>46388340.529887959</v>
      </c>
      <c r="K34" s="23">
        <f>SUM(K35:K38)</f>
        <v>15497368.369887963</v>
      </c>
      <c r="L34" s="146">
        <f>SUM(L35:L38)</f>
        <v>59403599.436623797</v>
      </c>
      <c r="M34" s="23">
        <f>SUM(M35:M38)</f>
        <v>35452695.013109446</v>
      </c>
    </row>
    <row r="35" spans="1:13" x14ac:dyDescent="0.2">
      <c r="A35" s="228" t="s">
        <v>405</v>
      </c>
      <c r="B35" s="229"/>
      <c r="C35" s="229"/>
      <c r="D35" s="229"/>
      <c r="E35" s="229"/>
      <c r="F35" s="229"/>
      <c r="G35" s="229"/>
      <c r="H35" s="230"/>
      <c r="I35" s="4">
        <v>138</v>
      </c>
      <c r="J35" s="99">
        <v>8556224.4965880327</v>
      </c>
      <c r="K35" s="99">
        <v>681274.34658803232</v>
      </c>
      <c r="L35" s="99">
        <v>20081584.806048598</v>
      </c>
      <c r="M35" s="99">
        <v>11766036.763438296</v>
      </c>
    </row>
    <row r="36" spans="1:13" ht="25.5" customHeight="1" x14ac:dyDescent="0.2">
      <c r="A36" s="228" t="s">
        <v>404</v>
      </c>
      <c r="B36" s="229"/>
      <c r="C36" s="229"/>
      <c r="D36" s="229"/>
      <c r="E36" s="229"/>
      <c r="F36" s="229"/>
      <c r="G36" s="229"/>
      <c r="H36" s="230"/>
      <c r="I36" s="4">
        <v>139</v>
      </c>
      <c r="J36" s="99">
        <v>36092454.03329993</v>
      </c>
      <c r="K36" s="99">
        <v>14789739.103299931</v>
      </c>
      <c r="L36" s="99">
        <v>39322014.630575202</v>
      </c>
      <c r="M36" s="99">
        <v>25060803.249671154</v>
      </c>
    </row>
    <row r="37" spans="1:13" x14ac:dyDescent="0.2">
      <c r="A37" s="228" t="s">
        <v>275</v>
      </c>
      <c r="B37" s="229"/>
      <c r="C37" s="229"/>
      <c r="D37" s="229"/>
      <c r="E37" s="229"/>
      <c r="F37" s="229"/>
      <c r="G37" s="229"/>
      <c r="H37" s="230"/>
      <c r="I37" s="4">
        <v>140</v>
      </c>
      <c r="J37" s="24">
        <v>1739662</v>
      </c>
      <c r="K37" s="24">
        <v>26354.919999999925</v>
      </c>
      <c r="L37" s="24">
        <v>0</v>
      </c>
      <c r="M37" s="24">
        <v>-1374145</v>
      </c>
    </row>
    <row r="38" spans="1:13" x14ac:dyDescent="0.2">
      <c r="A38" s="228" t="s">
        <v>79</v>
      </c>
      <c r="B38" s="229"/>
      <c r="C38" s="229"/>
      <c r="D38" s="229"/>
      <c r="E38" s="229"/>
      <c r="F38" s="229"/>
      <c r="G38" s="229"/>
      <c r="H38" s="230"/>
      <c r="I38" s="4">
        <v>141</v>
      </c>
      <c r="J38" s="99">
        <v>0</v>
      </c>
      <c r="K38" s="99">
        <v>0</v>
      </c>
      <c r="L38" s="99">
        <v>0</v>
      </c>
      <c r="M38" s="99">
        <v>0</v>
      </c>
    </row>
    <row r="39" spans="1:13" x14ac:dyDescent="0.2">
      <c r="A39" s="228" t="s">
        <v>247</v>
      </c>
      <c r="B39" s="229"/>
      <c r="C39" s="229"/>
      <c r="D39" s="229"/>
      <c r="E39" s="229"/>
      <c r="F39" s="229"/>
      <c r="G39" s="229"/>
      <c r="H39" s="230"/>
      <c r="I39" s="4">
        <v>142</v>
      </c>
      <c r="J39" s="99">
        <v>0</v>
      </c>
      <c r="K39" s="99">
        <v>0</v>
      </c>
      <c r="L39" s="99">
        <v>0</v>
      </c>
      <c r="M39" s="99">
        <v>0</v>
      </c>
    </row>
    <row r="40" spans="1:13" x14ac:dyDescent="0.2">
      <c r="A40" s="228" t="s">
        <v>248</v>
      </c>
      <c r="B40" s="229"/>
      <c r="C40" s="229"/>
      <c r="D40" s="229"/>
      <c r="E40" s="229"/>
      <c r="F40" s="229"/>
      <c r="G40" s="229"/>
      <c r="H40" s="230"/>
      <c r="I40" s="4">
        <v>143</v>
      </c>
      <c r="J40" s="99">
        <v>0</v>
      </c>
      <c r="K40" s="99">
        <v>0</v>
      </c>
      <c r="L40" s="99">
        <v>0</v>
      </c>
      <c r="M40" s="99">
        <v>0</v>
      </c>
    </row>
    <row r="41" spans="1:13" x14ac:dyDescent="0.2">
      <c r="A41" s="228" t="s">
        <v>276</v>
      </c>
      <c r="B41" s="229"/>
      <c r="C41" s="229"/>
      <c r="D41" s="229"/>
      <c r="E41" s="229"/>
      <c r="F41" s="229"/>
      <c r="G41" s="229"/>
      <c r="H41" s="230"/>
      <c r="I41" s="4">
        <v>144</v>
      </c>
      <c r="J41" s="99">
        <v>0</v>
      </c>
      <c r="K41" s="99">
        <v>0</v>
      </c>
      <c r="L41" s="99">
        <v>0</v>
      </c>
      <c r="M41" s="99">
        <v>0</v>
      </c>
    </row>
    <row r="42" spans="1:13" x14ac:dyDescent="0.2">
      <c r="A42" s="228" t="s">
        <v>277</v>
      </c>
      <c r="B42" s="229"/>
      <c r="C42" s="229"/>
      <c r="D42" s="229"/>
      <c r="E42" s="229"/>
      <c r="F42" s="229"/>
      <c r="G42" s="229"/>
      <c r="H42" s="230"/>
      <c r="I42" s="4">
        <v>145</v>
      </c>
      <c r="J42" s="99">
        <v>0</v>
      </c>
      <c r="K42" s="99">
        <v>0</v>
      </c>
      <c r="L42" s="99">
        <v>0</v>
      </c>
      <c r="M42" s="99">
        <v>0</v>
      </c>
    </row>
    <row r="43" spans="1:13" x14ac:dyDescent="0.2">
      <c r="A43" s="228" t="s">
        <v>266</v>
      </c>
      <c r="B43" s="229"/>
      <c r="C43" s="229"/>
      <c r="D43" s="229"/>
      <c r="E43" s="229"/>
      <c r="F43" s="229"/>
      <c r="G43" s="229"/>
      <c r="H43" s="230"/>
      <c r="I43" s="4">
        <v>146</v>
      </c>
      <c r="J43" s="146">
        <f>J8+J28+J39+J41</f>
        <v>2072212663.8952537</v>
      </c>
      <c r="K43" s="23">
        <f>K8+K28+K39+K41</f>
        <v>1026888481.7452538</v>
      </c>
      <c r="L43" s="146">
        <f>L8+L28+L39+L41</f>
        <v>2028582281.2778342</v>
      </c>
      <c r="M43" s="23">
        <f>M8+M28+M39+M41</f>
        <v>1070030222.3623393</v>
      </c>
    </row>
    <row r="44" spans="1:13" x14ac:dyDescent="0.2">
      <c r="A44" s="228" t="s">
        <v>267</v>
      </c>
      <c r="B44" s="229"/>
      <c r="C44" s="229"/>
      <c r="D44" s="229"/>
      <c r="E44" s="229"/>
      <c r="F44" s="229"/>
      <c r="G44" s="229"/>
      <c r="H44" s="230"/>
      <c r="I44" s="4">
        <v>147</v>
      </c>
      <c r="J44" s="146">
        <f>J11+J34+J40+J42</f>
        <v>1951869088.3862543</v>
      </c>
      <c r="K44" s="23">
        <f>K11+K34+K40+K42</f>
        <v>983736562.95625436</v>
      </c>
      <c r="L44" s="146">
        <f>L11+L34+L40+L42</f>
        <v>1987137874.0152612</v>
      </c>
      <c r="M44" s="23">
        <f>M11+M34+M40+M42</f>
        <v>1058515355.4761134</v>
      </c>
    </row>
    <row r="45" spans="1:13" x14ac:dyDescent="0.2">
      <c r="A45" s="228" t="s">
        <v>286</v>
      </c>
      <c r="B45" s="229"/>
      <c r="C45" s="229"/>
      <c r="D45" s="229"/>
      <c r="E45" s="229"/>
      <c r="F45" s="229"/>
      <c r="G45" s="229"/>
      <c r="H45" s="230"/>
      <c r="I45" s="4">
        <v>148</v>
      </c>
      <c r="J45" s="146">
        <f>J43-J44</f>
        <v>120343575.50899935</v>
      </c>
      <c r="K45" s="23">
        <f>K43-K44</f>
        <v>43151918.788999438</v>
      </c>
      <c r="L45" s="146">
        <f>L43-L44</f>
        <v>41444407.262573004</v>
      </c>
      <c r="M45" s="23">
        <f>M43-M44</f>
        <v>11514866.88622582</v>
      </c>
    </row>
    <row r="46" spans="1:13" x14ac:dyDescent="0.2">
      <c r="A46" s="252" t="s">
        <v>269</v>
      </c>
      <c r="B46" s="253"/>
      <c r="C46" s="253"/>
      <c r="D46" s="253"/>
      <c r="E46" s="253"/>
      <c r="F46" s="253"/>
      <c r="G46" s="253"/>
      <c r="H46" s="254"/>
      <c r="I46" s="4">
        <v>149</v>
      </c>
      <c r="J46" s="146">
        <f>IF(J43&gt;J44,J43-J44,0)</f>
        <v>120343575.50899935</v>
      </c>
      <c r="K46" s="23">
        <f>IF(K43&gt;K44,K43-K44,0)</f>
        <v>43151918.788999438</v>
      </c>
      <c r="L46" s="146">
        <f>IF(L43&gt;L44,L43-L44,0)</f>
        <v>41444407.262573004</v>
      </c>
      <c r="M46" s="23">
        <f>IF(M43&gt;M44,M43-M44,0)</f>
        <v>11514866.88622582</v>
      </c>
    </row>
    <row r="47" spans="1:13" x14ac:dyDescent="0.2">
      <c r="A47" s="252" t="s">
        <v>270</v>
      </c>
      <c r="B47" s="253"/>
      <c r="C47" s="253"/>
      <c r="D47" s="253"/>
      <c r="E47" s="253"/>
      <c r="F47" s="253"/>
      <c r="G47" s="253"/>
      <c r="H47" s="254"/>
      <c r="I47" s="4">
        <v>150</v>
      </c>
      <c r="J47" s="146">
        <f>IF(J44&gt;J43,J44-J43,0)</f>
        <v>0</v>
      </c>
      <c r="K47" s="23">
        <f>IF(K44&gt;K43,K44-K43,0)</f>
        <v>0</v>
      </c>
      <c r="L47" s="146">
        <f>IF(L44&gt;L43,L44-L43,0)</f>
        <v>0</v>
      </c>
      <c r="M47" s="23">
        <f>IF(M44&gt;M43,M44-M43,0)</f>
        <v>0</v>
      </c>
    </row>
    <row r="48" spans="1:13" x14ac:dyDescent="0.2">
      <c r="A48" s="228" t="s">
        <v>268</v>
      </c>
      <c r="B48" s="229"/>
      <c r="C48" s="229"/>
      <c r="D48" s="229"/>
      <c r="E48" s="229"/>
      <c r="F48" s="229"/>
      <c r="G48" s="229"/>
      <c r="H48" s="230"/>
      <c r="I48" s="4">
        <v>151</v>
      </c>
      <c r="J48" s="24">
        <v>20394845.16322</v>
      </c>
      <c r="K48" s="24">
        <v>4522612.4932199996</v>
      </c>
      <c r="L48" s="24">
        <v>12150661.26380915</v>
      </c>
      <c r="M48" s="24">
        <v>3487467.7720015496</v>
      </c>
    </row>
    <row r="49" spans="1:13" x14ac:dyDescent="0.2">
      <c r="A49" s="228" t="s">
        <v>287</v>
      </c>
      <c r="B49" s="229"/>
      <c r="C49" s="229"/>
      <c r="D49" s="229"/>
      <c r="E49" s="229"/>
      <c r="F49" s="229"/>
      <c r="G49" s="229"/>
      <c r="H49" s="230"/>
      <c r="I49" s="4">
        <v>152</v>
      </c>
      <c r="J49" s="146">
        <f>J45-J48</f>
        <v>99948730.345779344</v>
      </c>
      <c r="K49" s="23">
        <f>K45-K48</f>
        <v>38629306.295779437</v>
      </c>
      <c r="L49" s="146">
        <f>L45-L48</f>
        <v>29293745.998763852</v>
      </c>
      <c r="M49" s="23">
        <f>M45-M48</f>
        <v>8027399.11422427</v>
      </c>
    </row>
    <row r="50" spans="1:13" x14ac:dyDescent="0.2">
      <c r="A50" s="252" t="s">
        <v>244</v>
      </c>
      <c r="B50" s="253"/>
      <c r="C50" s="253"/>
      <c r="D50" s="253"/>
      <c r="E50" s="253"/>
      <c r="F50" s="253"/>
      <c r="G50" s="253"/>
      <c r="H50" s="254"/>
      <c r="I50" s="4">
        <v>153</v>
      </c>
      <c r="J50" s="146">
        <f>IF(J49&gt;0,J49,0)</f>
        <v>99948730.345779344</v>
      </c>
      <c r="K50" s="23">
        <f>IF(K49&gt;0,K49,0)</f>
        <v>38629306.295779437</v>
      </c>
      <c r="L50" s="146">
        <f>IF(L49&gt;0,L49,0)</f>
        <v>29293745.998763852</v>
      </c>
      <c r="M50" s="23">
        <f>IF(M49&gt;0,M49,0)</f>
        <v>8027399.11422427</v>
      </c>
    </row>
    <row r="51" spans="1:13" x14ac:dyDescent="0.2">
      <c r="A51" s="284" t="s">
        <v>271</v>
      </c>
      <c r="B51" s="285"/>
      <c r="C51" s="285"/>
      <c r="D51" s="285"/>
      <c r="E51" s="285"/>
      <c r="F51" s="285"/>
      <c r="G51" s="285"/>
      <c r="H51" s="286"/>
      <c r="I51" s="5">
        <v>154</v>
      </c>
      <c r="J51" s="97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</row>
    <row r="52" spans="1:13" ht="12.75" customHeight="1" x14ac:dyDescent="0.2">
      <c r="A52" s="244" t="s">
        <v>358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83"/>
    </row>
    <row r="53" spans="1:13" ht="12.75" customHeight="1" x14ac:dyDescent="0.2">
      <c r="A53" s="248" t="s">
        <v>239</v>
      </c>
      <c r="B53" s="249"/>
      <c r="C53" s="249"/>
      <c r="D53" s="249"/>
      <c r="E53" s="249"/>
      <c r="F53" s="249"/>
      <c r="G53" s="249"/>
      <c r="H53" s="249"/>
      <c r="I53" s="123"/>
      <c r="J53" s="133"/>
      <c r="K53" s="133"/>
      <c r="L53" s="147"/>
      <c r="M53" s="131"/>
    </row>
    <row r="54" spans="1:13" x14ac:dyDescent="0.2">
      <c r="A54" s="280" t="s">
        <v>284</v>
      </c>
      <c r="B54" s="281"/>
      <c r="C54" s="281"/>
      <c r="D54" s="281"/>
      <c r="E54" s="281"/>
      <c r="F54" s="281"/>
      <c r="G54" s="281"/>
      <c r="H54" s="282"/>
      <c r="I54" s="4">
        <v>155</v>
      </c>
      <c r="J54" s="99">
        <f>J50-J55</f>
        <v>97251502.345779344</v>
      </c>
      <c r="K54" s="99">
        <f>K50-K55</f>
        <v>37145372.235779434</v>
      </c>
      <c r="L54" s="99">
        <f>L50-L55</f>
        <v>24795599.07876385</v>
      </c>
      <c r="M54" s="99">
        <f>M50-M55</f>
        <v>6771116.1942242701</v>
      </c>
    </row>
    <row r="55" spans="1:13" x14ac:dyDescent="0.2">
      <c r="A55" s="280" t="s">
        <v>285</v>
      </c>
      <c r="B55" s="281"/>
      <c r="C55" s="281"/>
      <c r="D55" s="281"/>
      <c r="E55" s="281"/>
      <c r="F55" s="281"/>
      <c r="G55" s="281"/>
      <c r="H55" s="282"/>
      <c r="I55" s="4">
        <v>156</v>
      </c>
      <c r="J55" s="141">
        <v>2697228</v>
      </c>
      <c r="K55" s="24">
        <v>1483934.06</v>
      </c>
      <c r="L55" s="141">
        <v>4498146.92</v>
      </c>
      <c r="M55" s="24">
        <v>1256282.92</v>
      </c>
    </row>
    <row r="56" spans="1:13" ht="12.75" customHeight="1" x14ac:dyDescent="0.2">
      <c r="A56" s="244" t="s">
        <v>241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83"/>
    </row>
    <row r="57" spans="1:13" x14ac:dyDescent="0.2">
      <c r="A57" s="248" t="s">
        <v>254</v>
      </c>
      <c r="B57" s="249"/>
      <c r="C57" s="249"/>
      <c r="D57" s="249"/>
      <c r="E57" s="249"/>
      <c r="F57" s="249"/>
      <c r="G57" s="249"/>
      <c r="H57" s="261"/>
      <c r="I57" s="30">
        <v>157</v>
      </c>
      <c r="J57" s="96">
        <f>J49</f>
        <v>99948730.345779344</v>
      </c>
      <c r="K57" s="22">
        <f>K49</f>
        <v>38629306.295779437</v>
      </c>
      <c r="L57" s="96">
        <f>L49</f>
        <v>29293745.998763852</v>
      </c>
      <c r="M57" s="22">
        <f>M49</f>
        <v>8027399.11422427</v>
      </c>
    </row>
    <row r="58" spans="1:13" x14ac:dyDescent="0.2">
      <c r="A58" s="228" t="s">
        <v>272</v>
      </c>
      <c r="B58" s="229"/>
      <c r="C58" s="229"/>
      <c r="D58" s="229"/>
      <c r="E58" s="229"/>
      <c r="F58" s="229"/>
      <c r="G58" s="229"/>
      <c r="H58" s="230"/>
      <c r="I58" s="4">
        <v>158</v>
      </c>
      <c r="J58" s="146">
        <f>SUM(J59:J65)</f>
        <v>-15198251</v>
      </c>
      <c r="K58" s="23">
        <f>SUM(K59:K65)</f>
        <v>-3502808.16</v>
      </c>
      <c r="L58" s="146">
        <f>SUM(L59:L65)</f>
        <v>-14245400</v>
      </c>
      <c r="M58" s="23">
        <f>SUM(M59:M65)</f>
        <v>-2503609</v>
      </c>
    </row>
    <row r="59" spans="1:13" x14ac:dyDescent="0.2">
      <c r="A59" s="228" t="s">
        <v>278</v>
      </c>
      <c r="B59" s="229"/>
      <c r="C59" s="229"/>
      <c r="D59" s="229"/>
      <c r="E59" s="229"/>
      <c r="F59" s="229"/>
      <c r="G59" s="229"/>
      <c r="H59" s="230"/>
      <c r="I59" s="4">
        <v>159</v>
      </c>
      <c r="J59" s="99">
        <v>-15314653</v>
      </c>
      <c r="K59" s="24">
        <v>-2312456.16</v>
      </c>
      <c r="L59" s="99">
        <v>-15348000</v>
      </c>
      <c r="M59" s="24">
        <v>-2907000</v>
      </c>
    </row>
    <row r="60" spans="1:13" x14ac:dyDescent="0.2">
      <c r="A60" s="228" t="s">
        <v>279</v>
      </c>
      <c r="B60" s="229"/>
      <c r="C60" s="229"/>
      <c r="D60" s="229"/>
      <c r="E60" s="229"/>
      <c r="F60" s="229"/>
      <c r="G60" s="229"/>
      <c r="H60" s="230"/>
      <c r="I60" s="4">
        <v>160</v>
      </c>
      <c r="J60" s="99">
        <v>0</v>
      </c>
      <c r="K60" s="24">
        <v>0</v>
      </c>
      <c r="L60" s="99">
        <v>0</v>
      </c>
      <c r="M60" s="24">
        <v>0</v>
      </c>
    </row>
    <row r="61" spans="1:13" ht="24.75" customHeight="1" x14ac:dyDescent="0.2">
      <c r="A61" s="228" t="s">
        <v>61</v>
      </c>
      <c r="B61" s="229"/>
      <c r="C61" s="229"/>
      <c r="D61" s="229"/>
      <c r="E61" s="229"/>
      <c r="F61" s="229"/>
      <c r="G61" s="229"/>
      <c r="H61" s="230"/>
      <c r="I61" s="4">
        <v>161</v>
      </c>
      <c r="J61" s="99">
        <v>116402</v>
      </c>
      <c r="K61" s="24">
        <v>-1190352</v>
      </c>
      <c r="L61" s="99">
        <v>1303750</v>
      </c>
      <c r="M61" s="24">
        <v>448335</v>
      </c>
    </row>
    <row r="62" spans="1:13" x14ac:dyDescent="0.2">
      <c r="A62" s="228" t="s">
        <v>280</v>
      </c>
      <c r="B62" s="229"/>
      <c r="C62" s="229"/>
      <c r="D62" s="229"/>
      <c r="E62" s="229"/>
      <c r="F62" s="229"/>
      <c r="G62" s="229"/>
      <c r="H62" s="230"/>
      <c r="I62" s="4">
        <v>162</v>
      </c>
      <c r="J62" s="99">
        <v>0</v>
      </c>
      <c r="K62" s="24">
        <v>0</v>
      </c>
      <c r="L62" s="99">
        <v>0</v>
      </c>
      <c r="M62" s="24">
        <v>0</v>
      </c>
    </row>
    <row r="63" spans="1:13" x14ac:dyDescent="0.2">
      <c r="A63" s="228" t="s">
        <v>281</v>
      </c>
      <c r="B63" s="229"/>
      <c r="C63" s="229"/>
      <c r="D63" s="229"/>
      <c r="E63" s="229"/>
      <c r="F63" s="229"/>
      <c r="G63" s="229"/>
      <c r="H63" s="230"/>
      <c r="I63" s="4">
        <v>163</v>
      </c>
      <c r="J63" s="99">
        <v>0</v>
      </c>
      <c r="K63" s="24">
        <v>0</v>
      </c>
      <c r="L63" s="99">
        <v>0</v>
      </c>
      <c r="M63" s="24">
        <v>0</v>
      </c>
    </row>
    <row r="64" spans="1:13" x14ac:dyDescent="0.2">
      <c r="A64" s="228" t="s">
        <v>282</v>
      </c>
      <c r="B64" s="229"/>
      <c r="C64" s="229"/>
      <c r="D64" s="229"/>
      <c r="E64" s="229"/>
      <c r="F64" s="229"/>
      <c r="G64" s="229"/>
      <c r="H64" s="230"/>
      <c r="I64" s="4">
        <v>164</v>
      </c>
      <c r="J64" s="99">
        <v>0</v>
      </c>
      <c r="K64" s="24">
        <v>0</v>
      </c>
      <c r="L64" s="99">
        <v>0</v>
      </c>
      <c r="M64" s="24">
        <v>0</v>
      </c>
    </row>
    <row r="65" spans="1:13" x14ac:dyDescent="0.2">
      <c r="A65" s="228" t="s">
        <v>283</v>
      </c>
      <c r="B65" s="229"/>
      <c r="C65" s="229"/>
      <c r="D65" s="229"/>
      <c r="E65" s="229"/>
      <c r="F65" s="229"/>
      <c r="G65" s="229"/>
      <c r="H65" s="230"/>
      <c r="I65" s="4">
        <v>165</v>
      </c>
      <c r="J65" s="24">
        <v>0</v>
      </c>
      <c r="K65" s="24">
        <v>0</v>
      </c>
      <c r="L65" s="24">
        <v>-201150</v>
      </c>
      <c r="M65" s="24">
        <v>-44944</v>
      </c>
    </row>
    <row r="66" spans="1:13" x14ac:dyDescent="0.2">
      <c r="A66" s="228" t="s">
        <v>273</v>
      </c>
      <c r="B66" s="229"/>
      <c r="C66" s="229"/>
      <c r="D66" s="229"/>
      <c r="E66" s="229"/>
      <c r="F66" s="229"/>
      <c r="G66" s="229"/>
      <c r="H66" s="230"/>
      <c r="I66" s="4">
        <v>166</v>
      </c>
      <c r="J66" s="99">
        <v>0</v>
      </c>
      <c r="K66" s="24">
        <v>0</v>
      </c>
      <c r="L66" s="99">
        <v>0</v>
      </c>
      <c r="M66" s="24">
        <v>0</v>
      </c>
    </row>
    <row r="67" spans="1:13" x14ac:dyDescent="0.2">
      <c r="A67" s="228" t="s">
        <v>245</v>
      </c>
      <c r="B67" s="229"/>
      <c r="C67" s="229"/>
      <c r="D67" s="229"/>
      <c r="E67" s="229"/>
      <c r="F67" s="229"/>
      <c r="G67" s="229"/>
      <c r="H67" s="230"/>
      <c r="I67" s="4">
        <v>167</v>
      </c>
      <c r="J67" s="146">
        <f>J58-J66</f>
        <v>-15198251</v>
      </c>
      <c r="K67" s="23">
        <f>K58-K66</f>
        <v>-3502808.16</v>
      </c>
      <c r="L67" s="146">
        <f>L58-L66</f>
        <v>-14245400</v>
      </c>
      <c r="M67" s="23">
        <f>M58-M66</f>
        <v>-2503609</v>
      </c>
    </row>
    <row r="68" spans="1:13" x14ac:dyDescent="0.2">
      <c r="A68" s="228" t="s">
        <v>246</v>
      </c>
      <c r="B68" s="229"/>
      <c r="C68" s="229"/>
      <c r="D68" s="229"/>
      <c r="E68" s="229"/>
      <c r="F68" s="229"/>
      <c r="G68" s="229"/>
      <c r="H68" s="230"/>
      <c r="I68" s="4">
        <v>168</v>
      </c>
      <c r="J68" s="97">
        <f>J57+J67</f>
        <v>84750479.345779344</v>
      </c>
      <c r="K68" s="25">
        <f>K57+K67</f>
        <v>35126498.13577944</v>
      </c>
      <c r="L68" s="97">
        <f>L57+L67</f>
        <v>15048345.998763852</v>
      </c>
      <c r="M68" s="25">
        <f>M57+M67</f>
        <v>5523790.11422427</v>
      </c>
    </row>
    <row r="69" spans="1:13" ht="12.75" customHeight="1" x14ac:dyDescent="0.2">
      <c r="A69" s="274" t="s">
        <v>359</v>
      </c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6"/>
    </row>
    <row r="70" spans="1:13" ht="12.75" customHeight="1" x14ac:dyDescent="0.2">
      <c r="A70" s="277" t="s">
        <v>240</v>
      </c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9"/>
    </row>
    <row r="71" spans="1:13" s="110" customFormat="1" x14ac:dyDescent="0.2">
      <c r="A71" s="228" t="s">
        <v>284</v>
      </c>
      <c r="B71" s="229"/>
      <c r="C71" s="229"/>
      <c r="D71" s="229"/>
      <c r="E71" s="229"/>
      <c r="F71" s="229"/>
      <c r="G71" s="229"/>
      <c r="H71" s="230"/>
      <c r="I71" s="4">
        <v>169</v>
      </c>
      <c r="J71" s="148">
        <f>J68-J72</f>
        <v>82251782.345779344</v>
      </c>
      <c r="K71" s="127">
        <f>K68-K72</f>
        <v>33404720.13577944</v>
      </c>
      <c r="L71" s="148">
        <f>L68-L72</f>
        <v>13147892.998763852</v>
      </c>
      <c r="M71" s="127">
        <f>M68-M72</f>
        <v>4625747.11422427</v>
      </c>
    </row>
    <row r="72" spans="1:13" ht="12.75" customHeight="1" x14ac:dyDescent="0.2">
      <c r="A72" s="255" t="s">
        <v>285</v>
      </c>
      <c r="B72" s="256"/>
      <c r="C72" s="256"/>
      <c r="D72" s="256"/>
      <c r="E72" s="256"/>
      <c r="F72" s="256"/>
      <c r="G72" s="256"/>
      <c r="H72" s="257"/>
      <c r="I72" s="7">
        <v>170</v>
      </c>
      <c r="J72" s="153">
        <v>2498697</v>
      </c>
      <c r="K72" s="128">
        <v>1721778</v>
      </c>
      <c r="L72" s="153">
        <v>1900453</v>
      </c>
      <c r="M72" s="128">
        <v>898043</v>
      </c>
    </row>
    <row r="73" spans="1:13" x14ac:dyDescent="0.2">
      <c r="L73" s="149"/>
      <c r="M73" s="98"/>
    </row>
    <row r="75" spans="1:13" x14ac:dyDescent="0.2">
      <c r="L75" s="149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48:M48 L60:L66 J67:M68 J60:J66 J54:M54 J57:M58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K55 J25:M47 M55 J49:M51 J13:M23">
      <formula1>0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L54:M54 L57:M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7"/>
  <sheetViews>
    <sheetView showGridLines="0" zoomScale="110" zoomScaleNormal="110" zoomScaleSheetLayoutView="110" workbookViewId="0">
      <selection activeCell="K50" sqref="K50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302" t="s">
        <v>192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4" ht="12.75" customHeight="1" x14ac:dyDescent="0.2">
      <c r="A2" s="303" t="s">
        <v>420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44"/>
      <c r="K3" s="3"/>
    </row>
    <row r="4" spans="1:14" ht="12.75" customHeight="1" x14ac:dyDescent="0.2">
      <c r="A4" s="265" t="s">
        <v>393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4" ht="24" thickBot="1" x14ac:dyDescent="0.25">
      <c r="A5" s="300" t="s">
        <v>72</v>
      </c>
      <c r="B5" s="300"/>
      <c r="C5" s="300"/>
      <c r="D5" s="300"/>
      <c r="E5" s="300"/>
      <c r="F5" s="300"/>
      <c r="G5" s="300"/>
      <c r="H5" s="300"/>
      <c r="I5" s="81" t="s">
        <v>329</v>
      </c>
      <c r="J5" s="143" t="s">
        <v>364</v>
      </c>
      <c r="K5" s="143" t="s">
        <v>365</v>
      </c>
    </row>
    <row r="6" spans="1:14" x14ac:dyDescent="0.2">
      <c r="A6" s="301">
        <v>1</v>
      </c>
      <c r="B6" s="301"/>
      <c r="C6" s="301"/>
      <c r="D6" s="301"/>
      <c r="E6" s="301"/>
      <c r="F6" s="301"/>
      <c r="G6" s="301"/>
      <c r="H6" s="301"/>
      <c r="I6" s="82">
        <v>2</v>
      </c>
      <c r="J6" s="140" t="s">
        <v>331</v>
      </c>
      <c r="K6" s="140" t="s">
        <v>332</v>
      </c>
    </row>
    <row r="7" spans="1:14" x14ac:dyDescent="0.2">
      <c r="A7" s="296" t="s">
        <v>186</v>
      </c>
      <c r="B7" s="297"/>
      <c r="C7" s="297"/>
      <c r="D7" s="297"/>
      <c r="E7" s="297"/>
      <c r="F7" s="297"/>
      <c r="G7" s="297"/>
      <c r="H7" s="297"/>
      <c r="I7" s="298"/>
      <c r="J7" s="298"/>
      <c r="K7" s="299"/>
    </row>
    <row r="8" spans="1:14" x14ac:dyDescent="0.2">
      <c r="A8" s="231" t="s">
        <v>55</v>
      </c>
      <c r="B8" s="232"/>
      <c r="C8" s="232"/>
      <c r="D8" s="232"/>
      <c r="E8" s="232"/>
      <c r="F8" s="232"/>
      <c r="G8" s="232"/>
      <c r="H8" s="232"/>
      <c r="I8" s="4">
        <v>1</v>
      </c>
      <c r="J8" s="24">
        <v>120343576</v>
      </c>
      <c r="K8" s="24">
        <v>41444407.262573004</v>
      </c>
      <c r="L8" s="9"/>
      <c r="M8" s="9"/>
      <c r="N8" s="9"/>
    </row>
    <row r="9" spans="1:14" x14ac:dyDescent="0.2">
      <c r="A9" s="231" t="s">
        <v>56</v>
      </c>
      <c r="B9" s="232"/>
      <c r="C9" s="232"/>
      <c r="D9" s="232"/>
      <c r="E9" s="232"/>
      <c r="F9" s="232"/>
      <c r="G9" s="232"/>
      <c r="H9" s="232"/>
      <c r="I9" s="4">
        <v>2</v>
      </c>
      <c r="J9" s="24">
        <v>92190510</v>
      </c>
      <c r="K9" s="24">
        <v>95182630.114235803</v>
      </c>
      <c r="L9" s="9"/>
      <c r="M9" s="9"/>
      <c r="N9" s="9"/>
    </row>
    <row r="10" spans="1:14" x14ac:dyDescent="0.2">
      <c r="A10" s="231" t="s">
        <v>57</v>
      </c>
      <c r="B10" s="232"/>
      <c r="C10" s="232"/>
      <c r="D10" s="232"/>
      <c r="E10" s="232"/>
      <c r="F10" s="232"/>
      <c r="G10" s="232"/>
      <c r="H10" s="232"/>
      <c r="I10" s="4">
        <v>3</v>
      </c>
      <c r="J10" s="24">
        <v>0</v>
      </c>
      <c r="K10" s="24">
        <v>0</v>
      </c>
      <c r="M10" s="9"/>
      <c r="N10" s="9"/>
    </row>
    <row r="11" spans="1:14" x14ac:dyDescent="0.2">
      <c r="A11" s="231" t="s">
        <v>58</v>
      </c>
      <c r="B11" s="232"/>
      <c r="C11" s="232"/>
      <c r="D11" s="232"/>
      <c r="E11" s="232"/>
      <c r="F11" s="232"/>
      <c r="G11" s="232"/>
      <c r="H11" s="232"/>
      <c r="I11" s="4">
        <v>4</v>
      </c>
      <c r="J11" s="24">
        <v>29841196</v>
      </c>
      <c r="K11" s="24">
        <v>126089023</v>
      </c>
      <c r="L11" s="9"/>
      <c r="M11" s="9"/>
      <c r="N11" s="9"/>
    </row>
    <row r="12" spans="1:14" x14ac:dyDescent="0.2">
      <c r="A12" s="231" t="s">
        <v>59</v>
      </c>
      <c r="B12" s="232"/>
      <c r="C12" s="232"/>
      <c r="D12" s="232"/>
      <c r="E12" s="232"/>
      <c r="F12" s="232"/>
      <c r="G12" s="232"/>
      <c r="H12" s="232"/>
      <c r="I12" s="4">
        <v>5</v>
      </c>
      <c r="J12" s="24">
        <v>14553178</v>
      </c>
      <c r="K12" s="24">
        <v>0</v>
      </c>
      <c r="M12" s="9"/>
      <c r="N12" s="9"/>
    </row>
    <row r="13" spans="1:14" x14ac:dyDescent="0.2">
      <c r="A13" s="231" t="s">
        <v>64</v>
      </c>
      <c r="B13" s="232"/>
      <c r="C13" s="232"/>
      <c r="D13" s="232"/>
      <c r="E13" s="232"/>
      <c r="F13" s="232"/>
      <c r="G13" s="232"/>
      <c r="H13" s="232"/>
      <c r="I13" s="4">
        <v>6</v>
      </c>
      <c r="J13" s="24">
        <v>10370917</v>
      </c>
      <c r="K13" s="24">
        <v>9450086</v>
      </c>
      <c r="M13" s="9"/>
      <c r="N13" s="9"/>
    </row>
    <row r="14" spans="1:14" x14ac:dyDescent="0.2">
      <c r="A14" s="228" t="s">
        <v>187</v>
      </c>
      <c r="B14" s="229"/>
      <c r="C14" s="229"/>
      <c r="D14" s="229"/>
      <c r="E14" s="229"/>
      <c r="F14" s="229"/>
      <c r="G14" s="229"/>
      <c r="H14" s="229"/>
      <c r="I14" s="4">
        <v>7</v>
      </c>
      <c r="J14" s="23">
        <f>SUM(J8:J13)</f>
        <v>267299377</v>
      </c>
      <c r="K14" s="23">
        <f>SUM(K8:K13)</f>
        <v>272166146.37680882</v>
      </c>
      <c r="M14" s="9"/>
      <c r="N14" s="9"/>
    </row>
    <row r="15" spans="1:14" x14ac:dyDescent="0.2">
      <c r="A15" s="231" t="s">
        <v>65</v>
      </c>
      <c r="B15" s="232"/>
      <c r="C15" s="232"/>
      <c r="D15" s="232"/>
      <c r="E15" s="232"/>
      <c r="F15" s="232"/>
      <c r="G15" s="232"/>
      <c r="H15" s="232"/>
      <c r="I15" s="4">
        <v>8</v>
      </c>
      <c r="J15" s="24">
        <v>91121676</v>
      </c>
      <c r="K15" s="24">
        <v>97993047</v>
      </c>
      <c r="M15" s="9"/>
      <c r="N15" s="9"/>
    </row>
    <row r="16" spans="1:14" x14ac:dyDescent="0.2">
      <c r="A16" s="231" t="s">
        <v>66</v>
      </c>
      <c r="B16" s="232"/>
      <c r="C16" s="232"/>
      <c r="D16" s="232"/>
      <c r="E16" s="232"/>
      <c r="F16" s="232"/>
      <c r="G16" s="232"/>
      <c r="H16" s="232"/>
      <c r="I16" s="4">
        <v>9</v>
      </c>
      <c r="J16" s="24">
        <v>0</v>
      </c>
      <c r="K16" s="24">
        <v>0</v>
      </c>
      <c r="M16" s="9"/>
      <c r="N16" s="9"/>
    </row>
    <row r="17" spans="1:15" x14ac:dyDescent="0.2">
      <c r="A17" s="231" t="s">
        <v>67</v>
      </c>
      <c r="B17" s="232"/>
      <c r="C17" s="232"/>
      <c r="D17" s="232"/>
      <c r="E17" s="232"/>
      <c r="F17" s="232"/>
      <c r="G17" s="232"/>
      <c r="H17" s="232"/>
      <c r="I17" s="4">
        <v>10</v>
      </c>
      <c r="J17" s="24">
        <v>0</v>
      </c>
      <c r="K17" s="24">
        <v>7027938</v>
      </c>
      <c r="M17" s="9"/>
      <c r="N17" s="9"/>
    </row>
    <row r="18" spans="1:15" x14ac:dyDescent="0.2">
      <c r="A18" s="231" t="s">
        <v>68</v>
      </c>
      <c r="B18" s="232"/>
      <c r="C18" s="232"/>
      <c r="D18" s="232"/>
      <c r="E18" s="232"/>
      <c r="F18" s="232"/>
      <c r="G18" s="232"/>
      <c r="H18" s="232"/>
      <c r="I18" s="4">
        <v>11</v>
      </c>
      <c r="J18" s="99">
        <v>34194017</v>
      </c>
      <c r="K18" s="99">
        <v>30453008</v>
      </c>
      <c r="L18" s="9"/>
      <c r="M18" s="9"/>
      <c r="N18" s="9"/>
    </row>
    <row r="19" spans="1:15" x14ac:dyDescent="0.2">
      <c r="A19" s="228" t="s">
        <v>188</v>
      </c>
      <c r="B19" s="229"/>
      <c r="C19" s="229"/>
      <c r="D19" s="229"/>
      <c r="E19" s="229"/>
      <c r="F19" s="229"/>
      <c r="G19" s="229"/>
      <c r="H19" s="229"/>
      <c r="I19" s="4">
        <v>12</v>
      </c>
      <c r="J19" s="23">
        <f>SUM(J15:J18)</f>
        <v>125315693</v>
      </c>
      <c r="K19" s="23">
        <f>SUM(K15:K18)</f>
        <v>135473993</v>
      </c>
      <c r="M19" s="9"/>
      <c r="N19" s="9"/>
      <c r="O19" s="9"/>
    </row>
    <row r="20" spans="1:15" x14ac:dyDescent="0.2">
      <c r="A20" s="228" t="s">
        <v>395</v>
      </c>
      <c r="B20" s="229"/>
      <c r="C20" s="229"/>
      <c r="D20" s="229"/>
      <c r="E20" s="229"/>
      <c r="F20" s="229"/>
      <c r="G20" s="229"/>
      <c r="H20" s="229"/>
      <c r="I20" s="4">
        <v>13</v>
      </c>
      <c r="J20" s="23">
        <f>IF(J14&gt;J19,J14-J19,0)</f>
        <v>141983684</v>
      </c>
      <c r="K20" s="23">
        <f>IF(K14&gt;K19,K14-K19,0)</f>
        <v>136692153.37680882</v>
      </c>
      <c r="M20" s="9"/>
      <c r="N20" s="9"/>
    </row>
    <row r="21" spans="1:15" x14ac:dyDescent="0.2">
      <c r="A21" s="228" t="s">
        <v>396</v>
      </c>
      <c r="B21" s="229"/>
      <c r="C21" s="229"/>
      <c r="D21" s="229"/>
      <c r="E21" s="229"/>
      <c r="F21" s="229"/>
      <c r="G21" s="229"/>
      <c r="H21" s="229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296" t="s">
        <v>189</v>
      </c>
      <c r="B22" s="297"/>
      <c r="C22" s="297"/>
      <c r="D22" s="297"/>
      <c r="E22" s="297"/>
      <c r="F22" s="297"/>
      <c r="G22" s="297"/>
      <c r="H22" s="297"/>
      <c r="I22" s="298"/>
      <c r="J22" s="298"/>
      <c r="K22" s="299"/>
      <c r="M22" s="9"/>
      <c r="N22" s="9"/>
    </row>
    <row r="23" spans="1:15" x14ac:dyDescent="0.2">
      <c r="A23" s="231" t="s">
        <v>230</v>
      </c>
      <c r="B23" s="232"/>
      <c r="C23" s="232"/>
      <c r="D23" s="232"/>
      <c r="E23" s="232"/>
      <c r="F23" s="232"/>
      <c r="G23" s="232"/>
      <c r="H23" s="232"/>
      <c r="I23" s="4">
        <v>15</v>
      </c>
      <c r="J23" s="24">
        <v>1857473</v>
      </c>
      <c r="K23" s="24">
        <v>1680896</v>
      </c>
      <c r="M23" s="9"/>
      <c r="N23" s="9"/>
    </row>
    <row r="24" spans="1:15" x14ac:dyDescent="0.2">
      <c r="A24" s="231" t="s">
        <v>231</v>
      </c>
      <c r="B24" s="232"/>
      <c r="C24" s="232"/>
      <c r="D24" s="232"/>
      <c r="E24" s="232"/>
      <c r="F24" s="232"/>
      <c r="G24" s="232"/>
      <c r="H24" s="232"/>
      <c r="I24" s="4">
        <v>16</v>
      </c>
      <c r="J24" s="24">
        <v>113690341</v>
      </c>
      <c r="K24" s="24">
        <v>88830148</v>
      </c>
      <c r="M24" s="9"/>
      <c r="N24" s="9"/>
    </row>
    <row r="25" spans="1:15" x14ac:dyDescent="0.2">
      <c r="A25" s="231" t="s">
        <v>232</v>
      </c>
      <c r="B25" s="232"/>
      <c r="C25" s="232"/>
      <c r="D25" s="232"/>
      <c r="E25" s="232"/>
      <c r="F25" s="232"/>
      <c r="G25" s="232"/>
      <c r="H25" s="232"/>
      <c r="I25" s="4">
        <v>17</v>
      </c>
      <c r="J25" s="24">
        <v>1907551</v>
      </c>
      <c r="K25" s="24">
        <v>3423207</v>
      </c>
      <c r="M25" s="9"/>
      <c r="N25" s="9"/>
    </row>
    <row r="26" spans="1:15" x14ac:dyDescent="0.2">
      <c r="A26" s="231" t="s">
        <v>233</v>
      </c>
      <c r="B26" s="232"/>
      <c r="C26" s="232"/>
      <c r="D26" s="232"/>
      <c r="E26" s="232"/>
      <c r="F26" s="232"/>
      <c r="G26" s="232"/>
      <c r="H26" s="232"/>
      <c r="I26" s="4">
        <v>18</v>
      </c>
      <c r="J26" s="24">
        <v>0</v>
      </c>
      <c r="K26" s="24"/>
      <c r="M26" s="9"/>
      <c r="N26" s="9"/>
    </row>
    <row r="27" spans="1:15" x14ac:dyDescent="0.2">
      <c r="A27" s="231" t="s">
        <v>234</v>
      </c>
      <c r="B27" s="232"/>
      <c r="C27" s="232"/>
      <c r="D27" s="232"/>
      <c r="E27" s="232"/>
      <c r="F27" s="232"/>
      <c r="G27" s="232"/>
      <c r="H27" s="232"/>
      <c r="I27" s="4">
        <v>19</v>
      </c>
      <c r="J27" s="24">
        <v>889014</v>
      </c>
      <c r="K27" s="24">
        <v>45913</v>
      </c>
      <c r="M27" s="9"/>
      <c r="N27" s="9"/>
    </row>
    <row r="28" spans="1:15" x14ac:dyDescent="0.2">
      <c r="A28" s="228" t="s">
        <v>193</v>
      </c>
      <c r="B28" s="229"/>
      <c r="C28" s="229"/>
      <c r="D28" s="229"/>
      <c r="E28" s="229"/>
      <c r="F28" s="229"/>
      <c r="G28" s="229"/>
      <c r="H28" s="229"/>
      <c r="I28" s="4">
        <v>20</v>
      </c>
      <c r="J28" s="23">
        <f>SUM(J23:J27)</f>
        <v>118344379</v>
      </c>
      <c r="K28" s="23">
        <f>SUM(K23:K27)</f>
        <v>93980164</v>
      </c>
      <c r="M28" s="9"/>
      <c r="N28" s="9"/>
    </row>
    <row r="29" spans="1:15" x14ac:dyDescent="0.2">
      <c r="A29" s="231" t="s">
        <v>138</v>
      </c>
      <c r="B29" s="232"/>
      <c r="C29" s="232"/>
      <c r="D29" s="232"/>
      <c r="E29" s="232"/>
      <c r="F29" s="232"/>
      <c r="G29" s="232"/>
      <c r="H29" s="232"/>
      <c r="I29" s="4">
        <v>21</v>
      </c>
      <c r="J29" s="24">
        <v>233076432</v>
      </c>
      <c r="K29" s="24">
        <v>122880804</v>
      </c>
      <c r="M29" s="9"/>
      <c r="N29" s="9"/>
    </row>
    <row r="30" spans="1:15" x14ac:dyDescent="0.2">
      <c r="A30" s="231" t="s">
        <v>139</v>
      </c>
      <c r="B30" s="232"/>
      <c r="C30" s="232"/>
      <c r="D30" s="232"/>
      <c r="E30" s="232"/>
      <c r="F30" s="232"/>
      <c r="G30" s="232"/>
      <c r="H30" s="232"/>
      <c r="I30" s="4">
        <v>22</v>
      </c>
      <c r="J30" s="24">
        <v>120766021</v>
      </c>
      <c r="K30" s="24">
        <v>90800785</v>
      </c>
      <c r="M30" s="9"/>
      <c r="N30" s="9"/>
    </row>
    <row r="31" spans="1:15" x14ac:dyDescent="0.2">
      <c r="A31" s="231" t="s">
        <v>35</v>
      </c>
      <c r="B31" s="232"/>
      <c r="C31" s="232"/>
      <c r="D31" s="232"/>
      <c r="E31" s="232"/>
      <c r="F31" s="232"/>
      <c r="G31" s="232"/>
      <c r="H31" s="232"/>
      <c r="I31" s="4">
        <v>23</v>
      </c>
      <c r="J31" s="24">
        <v>105348</v>
      </c>
      <c r="K31" s="24">
        <v>0</v>
      </c>
      <c r="M31" s="9"/>
      <c r="N31" s="9"/>
    </row>
    <row r="32" spans="1:15" x14ac:dyDescent="0.2">
      <c r="A32" s="228" t="s">
        <v>2</v>
      </c>
      <c r="B32" s="229"/>
      <c r="C32" s="229"/>
      <c r="D32" s="229"/>
      <c r="E32" s="229"/>
      <c r="F32" s="229"/>
      <c r="G32" s="229"/>
      <c r="H32" s="229"/>
      <c r="I32" s="4">
        <v>24</v>
      </c>
      <c r="J32" s="23">
        <f>SUM(J29:J31)</f>
        <v>353947801</v>
      </c>
      <c r="K32" s="23">
        <f>SUM(K29:K31)</f>
        <v>213681589</v>
      </c>
      <c r="M32" s="9"/>
      <c r="N32" s="9"/>
    </row>
    <row r="33" spans="1:14" x14ac:dyDescent="0.2">
      <c r="A33" s="228" t="s">
        <v>397</v>
      </c>
      <c r="B33" s="229"/>
      <c r="C33" s="229"/>
      <c r="D33" s="229"/>
      <c r="E33" s="229"/>
      <c r="F33" s="229"/>
      <c r="G33" s="229"/>
      <c r="H33" s="229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28" t="s">
        <v>398</v>
      </c>
      <c r="B34" s="229"/>
      <c r="C34" s="229"/>
      <c r="D34" s="229"/>
      <c r="E34" s="229"/>
      <c r="F34" s="229"/>
      <c r="G34" s="229"/>
      <c r="H34" s="229"/>
      <c r="I34" s="4">
        <v>26</v>
      </c>
      <c r="J34" s="23">
        <f>IF(J32&gt;J28,J32-J28,0)</f>
        <v>235603422</v>
      </c>
      <c r="K34" s="23">
        <f>IF(K32&gt;K28,K32-K28,0)</f>
        <v>119701425</v>
      </c>
      <c r="M34" s="9"/>
      <c r="N34" s="9"/>
    </row>
    <row r="35" spans="1:14" x14ac:dyDescent="0.2">
      <c r="A35" s="296" t="s">
        <v>190</v>
      </c>
      <c r="B35" s="297"/>
      <c r="C35" s="297"/>
      <c r="D35" s="297"/>
      <c r="E35" s="297"/>
      <c r="F35" s="297"/>
      <c r="G35" s="297"/>
      <c r="H35" s="297"/>
      <c r="I35" s="298"/>
      <c r="J35" s="298"/>
      <c r="K35" s="299"/>
      <c r="M35" s="9"/>
      <c r="N35" s="9"/>
    </row>
    <row r="36" spans="1:14" x14ac:dyDescent="0.2">
      <c r="A36" s="231" t="s">
        <v>199</v>
      </c>
      <c r="B36" s="232"/>
      <c r="C36" s="232"/>
      <c r="D36" s="232"/>
      <c r="E36" s="232"/>
      <c r="F36" s="232"/>
      <c r="G36" s="232"/>
      <c r="H36" s="232"/>
      <c r="I36" s="4">
        <v>27</v>
      </c>
      <c r="J36" s="24">
        <v>0</v>
      </c>
      <c r="K36" s="24">
        <v>0</v>
      </c>
      <c r="M36" s="9"/>
      <c r="N36" s="9"/>
    </row>
    <row r="37" spans="1:14" x14ac:dyDescent="0.2">
      <c r="A37" s="231" t="s">
        <v>48</v>
      </c>
      <c r="B37" s="232"/>
      <c r="C37" s="232"/>
      <c r="D37" s="232"/>
      <c r="E37" s="232"/>
      <c r="F37" s="232"/>
      <c r="G37" s="232"/>
      <c r="H37" s="232"/>
      <c r="I37" s="4">
        <v>28</v>
      </c>
      <c r="J37" s="24">
        <v>358191642</v>
      </c>
      <c r="K37" s="24">
        <v>88046046</v>
      </c>
      <c r="M37" s="9"/>
      <c r="N37" s="9"/>
    </row>
    <row r="38" spans="1:14" x14ac:dyDescent="0.2">
      <c r="A38" s="231" t="s">
        <v>49</v>
      </c>
      <c r="B38" s="232"/>
      <c r="C38" s="232"/>
      <c r="D38" s="232"/>
      <c r="E38" s="232"/>
      <c r="F38" s="232"/>
      <c r="G38" s="232"/>
      <c r="H38" s="232"/>
      <c r="I38" s="4">
        <v>29</v>
      </c>
      <c r="J38" s="24">
        <v>312672</v>
      </c>
      <c r="K38" s="24">
        <v>6945454</v>
      </c>
      <c r="M38" s="9"/>
      <c r="N38" s="9"/>
    </row>
    <row r="39" spans="1:14" x14ac:dyDescent="0.2">
      <c r="A39" s="228" t="s">
        <v>80</v>
      </c>
      <c r="B39" s="229"/>
      <c r="C39" s="229"/>
      <c r="D39" s="229"/>
      <c r="E39" s="229"/>
      <c r="F39" s="229"/>
      <c r="G39" s="229"/>
      <c r="H39" s="229"/>
      <c r="I39" s="4">
        <v>30</v>
      </c>
      <c r="J39" s="23">
        <f>SUM(J36:J38)</f>
        <v>358504314</v>
      </c>
      <c r="K39" s="23">
        <f>SUM(K36:K38)</f>
        <v>94991500</v>
      </c>
      <c r="L39" s="93"/>
      <c r="M39" s="9"/>
      <c r="N39" s="9"/>
    </row>
    <row r="40" spans="1:14" x14ac:dyDescent="0.2">
      <c r="A40" s="231" t="s">
        <v>50</v>
      </c>
      <c r="B40" s="232"/>
      <c r="C40" s="232"/>
      <c r="D40" s="232"/>
      <c r="E40" s="232"/>
      <c r="F40" s="232"/>
      <c r="G40" s="232"/>
      <c r="H40" s="232"/>
      <c r="I40" s="4">
        <v>31</v>
      </c>
      <c r="J40" s="24">
        <v>309008810</v>
      </c>
      <c r="K40" s="24">
        <v>162426276</v>
      </c>
      <c r="L40" s="109"/>
      <c r="M40" s="9"/>
      <c r="N40" s="9"/>
    </row>
    <row r="41" spans="1:14" x14ac:dyDescent="0.2">
      <c r="A41" s="231" t="s">
        <v>51</v>
      </c>
      <c r="B41" s="232"/>
      <c r="C41" s="232"/>
      <c r="D41" s="232"/>
      <c r="E41" s="232"/>
      <c r="F41" s="232"/>
      <c r="G41" s="232"/>
      <c r="H41" s="232"/>
      <c r="I41" s="4">
        <v>32</v>
      </c>
      <c r="J41" s="99">
        <v>0</v>
      </c>
      <c r="K41" s="99">
        <v>0</v>
      </c>
      <c r="L41" s="93"/>
      <c r="M41" s="9"/>
      <c r="N41" s="9"/>
    </row>
    <row r="42" spans="1:14" x14ac:dyDescent="0.2">
      <c r="A42" s="231" t="s">
        <v>52</v>
      </c>
      <c r="B42" s="232"/>
      <c r="C42" s="232"/>
      <c r="D42" s="232"/>
      <c r="E42" s="232"/>
      <c r="F42" s="232"/>
      <c r="G42" s="232"/>
      <c r="H42" s="232"/>
      <c r="I42" s="4">
        <v>33</v>
      </c>
      <c r="J42" s="24">
        <v>905155</v>
      </c>
      <c r="K42" s="24">
        <v>515489</v>
      </c>
      <c r="L42" s="109"/>
      <c r="M42" s="9"/>
      <c r="N42" s="9"/>
    </row>
    <row r="43" spans="1:14" x14ac:dyDescent="0.2">
      <c r="A43" s="231" t="s">
        <v>53</v>
      </c>
      <c r="B43" s="232"/>
      <c r="C43" s="232"/>
      <c r="D43" s="232"/>
      <c r="E43" s="232"/>
      <c r="F43" s="232"/>
      <c r="G43" s="232"/>
      <c r="H43" s="232"/>
      <c r="I43" s="4">
        <v>34</v>
      </c>
      <c r="J43" s="24">
        <v>4628876</v>
      </c>
      <c r="K43" s="24">
        <v>0</v>
      </c>
      <c r="M43" s="9"/>
      <c r="N43" s="9"/>
    </row>
    <row r="44" spans="1:14" x14ac:dyDescent="0.2">
      <c r="A44" s="231" t="s">
        <v>54</v>
      </c>
      <c r="B44" s="232"/>
      <c r="C44" s="232"/>
      <c r="D44" s="232"/>
      <c r="E44" s="232"/>
      <c r="F44" s="232"/>
      <c r="G44" s="232"/>
      <c r="H44" s="232"/>
      <c r="I44" s="4">
        <v>35</v>
      </c>
      <c r="J44" s="24">
        <v>0</v>
      </c>
      <c r="K44" s="24">
        <v>863130</v>
      </c>
      <c r="M44" s="9"/>
      <c r="N44" s="9"/>
    </row>
    <row r="45" spans="1:14" x14ac:dyDescent="0.2">
      <c r="A45" s="228" t="s">
        <v>81</v>
      </c>
      <c r="B45" s="229"/>
      <c r="C45" s="229"/>
      <c r="D45" s="229"/>
      <c r="E45" s="229"/>
      <c r="F45" s="229"/>
      <c r="G45" s="229"/>
      <c r="H45" s="229"/>
      <c r="I45" s="4">
        <v>36</v>
      </c>
      <c r="J45" s="23">
        <f>SUM(J40:J44)</f>
        <v>314542841</v>
      </c>
      <c r="K45" s="23">
        <f>SUM(K40:K44)</f>
        <v>163804895</v>
      </c>
      <c r="M45" s="9"/>
      <c r="N45" s="9"/>
    </row>
    <row r="46" spans="1:14" x14ac:dyDescent="0.2">
      <c r="A46" s="228" t="s">
        <v>399</v>
      </c>
      <c r="B46" s="229"/>
      <c r="C46" s="229"/>
      <c r="D46" s="229"/>
      <c r="E46" s="229"/>
      <c r="F46" s="229"/>
      <c r="G46" s="229"/>
      <c r="H46" s="229"/>
      <c r="I46" s="4">
        <v>37</v>
      </c>
      <c r="J46" s="23">
        <f>IF(J39&gt;J45,J39-J45,0)</f>
        <v>43961473</v>
      </c>
      <c r="K46" s="23">
        <f>IF(K39&gt;K45,K39-K45,0)</f>
        <v>0</v>
      </c>
      <c r="M46" s="9"/>
      <c r="N46" s="9"/>
    </row>
    <row r="47" spans="1:14" x14ac:dyDescent="0.2">
      <c r="A47" s="228" t="s">
        <v>400</v>
      </c>
      <c r="B47" s="229"/>
      <c r="C47" s="229"/>
      <c r="D47" s="229"/>
      <c r="E47" s="229"/>
      <c r="F47" s="229"/>
      <c r="G47" s="229"/>
      <c r="H47" s="229"/>
      <c r="I47" s="4">
        <v>38</v>
      </c>
      <c r="J47" s="23">
        <f>IF(J45&gt;J39,J45-J39,0)</f>
        <v>0</v>
      </c>
      <c r="K47" s="23">
        <f>IF(K45&gt;K39,K45-K39,0)</f>
        <v>68813395</v>
      </c>
      <c r="M47" s="9"/>
      <c r="N47" s="9"/>
    </row>
    <row r="48" spans="1:14" x14ac:dyDescent="0.2">
      <c r="A48" s="231" t="s">
        <v>82</v>
      </c>
      <c r="B48" s="232"/>
      <c r="C48" s="232"/>
      <c r="D48" s="232"/>
      <c r="E48" s="232"/>
      <c r="F48" s="232"/>
      <c r="G48" s="232"/>
      <c r="H48" s="232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0</v>
      </c>
      <c r="L48" s="9"/>
      <c r="M48" s="9"/>
      <c r="N48" s="9"/>
    </row>
    <row r="49" spans="1:14" x14ac:dyDescent="0.2">
      <c r="A49" s="231" t="s">
        <v>83</v>
      </c>
      <c r="B49" s="232"/>
      <c r="C49" s="232"/>
      <c r="D49" s="232"/>
      <c r="E49" s="232"/>
      <c r="F49" s="232"/>
      <c r="G49" s="232"/>
      <c r="H49" s="232"/>
      <c r="I49" s="4">
        <v>40</v>
      </c>
      <c r="J49" s="23">
        <f>IF(J21-J20+J34-J33+J47-J46&gt;0,J21-J20+J34-J33+J47-J46,0)</f>
        <v>49658265</v>
      </c>
      <c r="K49" s="23">
        <f>IF(K21-K20+K34-K33+K47-K46&gt;0,K21-K20+K34-K33+K47-K46,0)</f>
        <v>51822666.623191178</v>
      </c>
      <c r="L49" s="9"/>
      <c r="M49" s="9"/>
      <c r="N49" s="9"/>
    </row>
    <row r="50" spans="1:14" x14ac:dyDescent="0.2">
      <c r="A50" s="231" t="s">
        <v>191</v>
      </c>
      <c r="B50" s="232"/>
      <c r="C50" s="232"/>
      <c r="D50" s="232"/>
      <c r="E50" s="232"/>
      <c r="F50" s="232"/>
      <c r="G50" s="232"/>
      <c r="H50" s="232"/>
      <c r="I50" s="4">
        <v>41</v>
      </c>
      <c r="J50" s="24">
        <v>291877418</v>
      </c>
      <c r="K50" s="24">
        <v>337610862.79000002</v>
      </c>
      <c r="L50" s="9"/>
      <c r="M50" s="9"/>
      <c r="N50" s="9"/>
    </row>
    <row r="51" spans="1:14" x14ac:dyDescent="0.2">
      <c r="A51" s="231" t="s">
        <v>227</v>
      </c>
      <c r="B51" s="232"/>
      <c r="C51" s="232"/>
      <c r="D51" s="232"/>
      <c r="E51" s="232"/>
      <c r="F51" s="232"/>
      <c r="G51" s="232"/>
      <c r="H51" s="232"/>
      <c r="I51" s="4">
        <v>42</v>
      </c>
      <c r="J51" s="24">
        <v>0</v>
      </c>
      <c r="K51" s="24">
        <v>0</v>
      </c>
      <c r="L51" s="9"/>
      <c r="M51" s="9"/>
      <c r="N51" s="9"/>
    </row>
    <row r="52" spans="1:14" x14ac:dyDescent="0.2">
      <c r="A52" s="231" t="s">
        <v>228</v>
      </c>
      <c r="B52" s="232"/>
      <c r="C52" s="232"/>
      <c r="D52" s="232"/>
      <c r="E52" s="232"/>
      <c r="F52" s="232"/>
      <c r="G52" s="232"/>
      <c r="H52" s="232"/>
      <c r="I52" s="4">
        <v>43</v>
      </c>
      <c r="J52" s="24">
        <v>49658265</v>
      </c>
      <c r="K52" s="24">
        <v>51822666.623191178</v>
      </c>
      <c r="M52" s="9"/>
      <c r="N52" s="9"/>
    </row>
    <row r="53" spans="1:14" x14ac:dyDescent="0.2">
      <c r="A53" s="234" t="s">
        <v>229</v>
      </c>
      <c r="B53" s="235"/>
      <c r="C53" s="235"/>
      <c r="D53" s="235"/>
      <c r="E53" s="235"/>
      <c r="F53" s="235"/>
      <c r="G53" s="235"/>
      <c r="H53" s="235"/>
      <c r="I53" s="7">
        <v>44</v>
      </c>
      <c r="J53" s="25">
        <f>J50+J51-J52</f>
        <v>242219153</v>
      </c>
      <c r="K53" s="25">
        <f>K50+K51-K52</f>
        <v>285788196.16680884</v>
      </c>
      <c r="L53" s="9"/>
      <c r="M53" s="9"/>
      <c r="N53" s="9"/>
    </row>
    <row r="54" spans="1:14" x14ac:dyDescent="0.2">
      <c r="K54" s="98"/>
      <c r="L54" s="9"/>
      <c r="M54" s="9"/>
    </row>
    <row r="55" spans="1:14" x14ac:dyDescent="0.2">
      <c r="J55" s="98"/>
      <c r="K55" s="109"/>
      <c r="L55" s="9"/>
    </row>
    <row r="56" spans="1:14" x14ac:dyDescent="0.2">
      <c r="K56" s="98"/>
    </row>
    <row r="57" spans="1:14" x14ac:dyDescent="0.2">
      <c r="K57" s="9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50:K50 J29:K31 J9:K13 J15:K18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M16" sqref="M16:M17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3" width="11.28515625" style="87" bestFit="1" customWidth="1"/>
    <col min="14" max="16384" width="9.140625" style="87"/>
  </cols>
  <sheetData>
    <row r="1" spans="1:14" ht="15.75" customHeight="1" x14ac:dyDescent="0.2">
      <c r="A1" s="311" t="s">
        <v>330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4" x14ac:dyDescent="0.2">
      <c r="A2" s="304" t="s">
        <v>421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4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6"/>
    </row>
    <row r="4" spans="1:14" x14ac:dyDescent="0.2">
      <c r="A4" s="265" t="s">
        <v>393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4" ht="27.75" customHeight="1" thickBot="1" x14ac:dyDescent="0.25">
      <c r="A5" s="305" t="s">
        <v>72</v>
      </c>
      <c r="B5" s="305"/>
      <c r="C5" s="305"/>
      <c r="D5" s="305"/>
      <c r="E5" s="305"/>
      <c r="F5" s="305"/>
      <c r="G5" s="305"/>
      <c r="H5" s="305"/>
      <c r="I5" s="125" t="s">
        <v>329</v>
      </c>
      <c r="J5" s="95" t="s">
        <v>181</v>
      </c>
      <c r="K5" s="95" t="s">
        <v>182</v>
      </c>
    </row>
    <row r="6" spans="1:14" x14ac:dyDescent="0.2">
      <c r="A6" s="306">
        <v>1</v>
      </c>
      <c r="B6" s="306"/>
      <c r="C6" s="306"/>
      <c r="D6" s="306"/>
      <c r="E6" s="306"/>
      <c r="F6" s="306"/>
      <c r="G6" s="306"/>
      <c r="H6" s="306"/>
      <c r="I6" s="126">
        <v>2</v>
      </c>
      <c r="J6" s="83" t="s">
        <v>331</v>
      </c>
      <c r="K6" s="137" t="s">
        <v>332</v>
      </c>
    </row>
    <row r="7" spans="1:14" x14ac:dyDescent="0.2">
      <c r="A7" s="231" t="s">
        <v>333</v>
      </c>
      <c r="B7" s="232"/>
      <c r="C7" s="232"/>
      <c r="D7" s="232"/>
      <c r="E7" s="232"/>
      <c r="F7" s="232"/>
      <c r="G7" s="232"/>
      <c r="H7" s="232"/>
      <c r="I7" s="4">
        <v>1</v>
      </c>
      <c r="J7" s="22">
        <f>bilanca!J71</f>
        <v>1566400660</v>
      </c>
      <c r="K7" s="22">
        <f>bilanca!K71</f>
        <v>1566400660</v>
      </c>
      <c r="N7" s="98"/>
    </row>
    <row r="8" spans="1:14" x14ac:dyDescent="0.2">
      <c r="A8" s="231" t="s">
        <v>334</v>
      </c>
      <c r="B8" s="232"/>
      <c r="C8" s="232"/>
      <c r="D8" s="232"/>
      <c r="E8" s="232"/>
      <c r="F8" s="232"/>
      <c r="G8" s="232"/>
      <c r="H8" s="232"/>
      <c r="I8" s="4">
        <v>2</v>
      </c>
      <c r="J8" s="24">
        <f>bilanca!J72</f>
        <v>187400085</v>
      </c>
      <c r="K8" s="24">
        <f>bilanca!K72</f>
        <v>184637261.15999997</v>
      </c>
      <c r="N8" s="98"/>
    </row>
    <row r="9" spans="1:14" x14ac:dyDescent="0.2">
      <c r="A9" s="231" t="s">
        <v>335</v>
      </c>
      <c r="B9" s="232"/>
      <c r="C9" s="232"/>
      <c r="D9" s="232"/>
      <c r="E9" s="232"/>
      <c r="F9" s="232"/>
      <c r="G9" s="232"/>
      <c r="H9" s="232"/>
      <c r="I9" s="4">
        <v>3</v>
      </c>
      <c r="J9" s="99">
        <f>bilanca!J73</f>
        <v>540103118</v>
      </c>
      <c r="K9" s="99">
        <f>bilanca!K73</f>
        <v>686027826.47299719</v>
      </c>
      <c r="L9" s="98"/>
      <c r="N9" s="98"/>
    </row>
    <row r="10" spans="1:14" x14ac:dyDescent="0.2">
      <c r="A10" s="231" t="s">
        <v>336</v>
      </c>
      <c r="B10" s="232"/>
      <c r="C10" s="232"/>
      <c r="D10" s="232"/>
      <c r="E10" s="232"/>
      <c r="F10" s="232"/>
      <c r="G10" s="232"/>
      <c r="H10" s="232"/>
      <c r="I10" s="4">
        <v>4</v>
      </c>
      <c r="J10" s="24">
        <f>bilanca!J80</f>
        <v>400872825</v>
      </c>
      <c r="K10" s="24">
        <f>bilanca!K80</f>
        <v>433694665</v>
      </c>
      <c r="N10" s="98"/>
    </row>
    <row r="11" spans="1:14" ht="12.75" customHeight="1" x14ac:dyDescent="0.2">
      <c r="A11" s="231" t="s">
        <v>337</v>
      </c>
      <c r="B11" s="232"/>
      <c r="C11" s="232"/>
      <c r="D11" s="232"/>
      <c r="E11" s="232"/>
      <c r="F11" s="232"/>
      <c r="G11" s="232"/>
      <c r="H11" s="232"/>
      <c r="I11" s="4">
        <v>5</v>
      </c>
      <c r="J11" s="24">
        <f>bilanca!J84</f>
        <v>182399657.59201097</v>
      </c>
      <c r="K11" s="24">
        <f>bilanca!K84</f>
        <v>24795598.765299998</v>
      </c>
      <c r="N11" s="98"/>
    </row>
    <row r="12" spans="1:14" ht="12.75" customHeight="1" x14ac:dyDescent="0.2">
      <c r="A12" s="231" t="s">
        <v>338</v>
      </c>
      <c r="B12" s="232"/>
      <c r="C12" s="232"/>
      <c r="D12" s="232"/>
      <c r="E12" s="232"/>
      <c r="F12" s="232"/>
      <c r="G12" s="232"/>
      <c r="H12" s="232"/>
      <c r="I12" s="4">
        <v>6</v>
      </c>
      <c r="J12" s="24">
        <v>0</v>
      </c>
      <c r="K12" s="24">
        <v>0</v>
      </c>
      <c r="N12" s="98"/>
    </row>
    <row r="13" spans="1:14" ht="12.75" customHeight="1" x14ac:dyDescent="0.2">
      <c r="A13" s="231" t="s">
        <v>339</v>
      </c>
      <c r="B13" s="232"/>
      <c r="C13" s="232"/>
      <c r="D13" s="232"/>
      <c r="E13" s="232"/>
      <c r="F13" s="232"/>
      <c r="G13" s="232"/>
      <c r="H13" s="232"/>
      <c r="I13" s="4">
        <v>7</v>
      </c>
      <c r="J13" s="24">
        <v>0</v>
      </c>
      <c r="K13" s="24">
        <v>0</v>
      </c>
      <c r="N13" s="98"/>
    </row>
    <row r="14" spans="1:14" ht="12.75" customHeight="1" x14ac:dyDescent="0.2">
      <c r="A14" s="231" t="s">
        <v>340</v>
      </c>
      <c r="B14" s="232"/>
      <c r="C14" s="232"/>
      <c r="D14" s="232"/>
      <c r="E14" s="232"/>
      <c r="F14" s="232"/>
      <c r="G14" s="232"/>
      <c r="H14" s="232"/>
      <c r="I14" s="4">
        <v>8</v>
      </c>
      <c r="J14" s="24">
        <v>0</v>
      </c>
      <c r="K14" s="24">
        <v>0</v>
      </c>
      <c r="N14" s="98"/>
    </row>
    <row r="15" spans="1:14" ht="12.75" customHeight="1" x14ac:dyDescent="0.2">
      <c r="A15" s="231" t="s">
        <v>341</v>
      </c>
      <c r="B15" s="232"/>
      <c r="C15" s="232"/>
      <c r="D15" s="232"/>
      <c r="E15" s="232"/>
      <c r="F15" s="232"/>
      <c r="G15" s="232"/>
      <c r="H15" s="232"/>
      <c r="I15" s="4">
        <v>9</v>
      </c>
      <c r="J15" s="24">
        <f>bilanca!J86</f>
        <v>49218042</v>
      </c>
      <c r="K15" s="24">
        <f>bilanca!K86</f>
        <v>51118494.82</v>
      </c>
      <c r="M15" s="98"/>
      <c r="N15" s="98"/>
    </row>
    <row r="16" spans="1:14" ht="12.75" customHeight="1" x14ac:dyDescent="0.2">
      <c r="A16" s="228" t="s">
        <v>342</v>
      </c>
      <c r="B16" s="229"/>
      <c r="C16" s="229"/>
      <c r="D16" s="229"/>
      <c r="E16" s="229"/>
      <c r="F16" s="229"/>
      <c r="G16" s="229"/>
      <c r="H16" s="229"/>
      <c r="I16" s="4">
        <v>10</v>
      </c>
      <c r="J16" s="23">
        <f>SUM(J7:J15)</f>
        <v>2926394387.592011</v>
      </c>
      <c r="K16" s="23">
        <f>SUM(K7:K15)</f>
        <v>2946674506.218297</v>
      </c>
      <c r="L16" s="98"/>
      <c r="M16" s="98"/>
      <c r="N16" s="98"/>
    </row>
    <row r="17" spans="1:14" ht="12.75" customHeight="1" x14ac:dyDescent="0.2">
      <c r="A17" s="231" t="s">
        <v>343</v>
      </c>
      <c r="B17" s="232"/>
      <c r="C17" s="232"/>
      <c r="D17" s="232"/>
      <c r="E17" s="232"/>
      <c r="F17" s="232"/>
      <c r="G17" s="232"/>
      <c r="H17" s="232"/>
      <c r="I17" s="4">
        <v>11</v>
      </c>
      <c r="J17" s="24">
        <v>-10429400</v>
      </c>
      <c r="K17" s="24">
        <v>-15348000</v>
      </c>
      <c r="M17" s="98"/>
      <c r="N17" s="98"/>
    </row>
    <row r="18" spans="1:14" ht="12.75" customHeight="1" x14ac:dyDescent="0.2">
      <c r="A18" s="231" t="s">
        <v>344</v>
      </c>
      <c r="B18" s="232"/>
      <c r="C18" s="232"/>
      <c r="D18" s="232"/>
      <c r="E18" s="232"/>
      <c r="F18" s="232"/>
      <c r="G18" s="232"/>
      <c r="H18" s="232"/>
      <c r="I18" s="4">
        <v>12</v>
      </c>
      <c r="J18" s="24">
        <v>0</v>
      </c>
      <c r="K18" s="24">
        <v>0</v>
      </c>
      <c r="M18" s="98"/>
      <c r="N18" s="98"/>
    </row>
    <row r="19" spans="1:14" ht="12.75" customHeight="1" x14ac:dyDescent="0.2">
      <c r="A19" s="231" t="s">
        <v>345</v>
      </c>
      <c r="B19" s="232"/>
      <c r="C19" s="232"/>
      <c r="D19" s="232"/>
      <c r="E19" s="232"/>
      <c r="F19" s="232"/>
      <c r="G19" s="232"/>
      <c r="H19" s="232"/>
      <c r="I19" s="4">
        <v>13</v>
      </c>
      <c r="J19" s="24">
        <v>0</v>
      </c>
      <c r="K19" s="24">
        <v>0</v>
      </c>
      <c r="N19" s="98"/>
    </row>
    <row r="20" spans="1:14" ht="12.75" customHeight="1" x14ac:dyDescent="0.2">
      <c r="A20" s="231" t="s">
        <v>346</v>
      </c>
      <c r="B20" s="232"/>
      <c r="C20" s="232"/>
      <c r="D20" s="232"/>
      <c r="E20" s="232"/>
      <c r="F20" s="232"/>
      <c r="G20" s="232"/>
      <c r="H20" s="232"/>
      <c r="I20" s="4">
        <v>14</v>
      </c>
      <c r="J20" s="24">
        <v>0</v>
      </c>
      <c r="K20" s="24">
        <v>0</v>
      </c>
      <c r="N20" s="98"/>
    </row>
    <row r="21" spans="1:14" ht="12.75" customHeight="1" x14ac:dyDescent="0.2">
      <c r="A21" s="231" t="s">
        <v>347</v>
      </c>
      <c r="B21" s="232"/>
      <c r="C21" s="232"/>
      <c r="D21" s="232"/>
      <c r="E21" s="232"/>
      <c r="F21" s="232"/>
      <c r="G21" s="232"/>
      <c r="H21" s="232"/>
      <c r="I21" s="4">
        <v>15</v>
      </c>
      <c r="J21" s="24">
        <v>0</v>
      </c>
      <c r="K21" s="24">
        <v>0</v>
      </c>
      <c r="N21" s="98"/>
    </row>
    <row r="22" spans="1:14" ht="12.75" customHeight="1" x14ac:dyDescent="0.2">
      <c r="A22" s="231" t="s">
        <v>348</v>
      </c>
      <c r="B22" s="232"/>
      <c r="C22" s="232"/>
      <c r="D22" s="232"/>
      <c r="E22" s="232"/>
      <c r="F22" s="232"/>
      <c r="G22" s="232"/>
      <c r="H22" s="232"/>
      <c r="I22" s="4">
        <v>16</v>
      </c>
      <c r="J22" s="24">
        <v>119068102</v>
      </c>
      <c r="K22" s="24">
        <v>35628119</v>
      </c>
      <c r="M22" s="98"/>
      <c r="N22" s="98"/>
    </row>
    <row r="23" spans="1:14" ht="12.75" customHeight="1" x14ac:dyDescent="0.2">
      <c r="A23" s="228" t="s">
        <v>349</v>
      </c>
      <c r="B23" s="229"/>
      <c r="C23" s="229"/>
      <c r="D23" s="229"/>
      <c r="E23" s="229"/>
      <c r="F23" s="229"/>
      <c r="G23" s="229"/>
      <c r="H23" s="229"/>
      <c r="I23" s="4">
        <v>17</v>
      </c>
      <c r="J23" s="25">
        <f>SUM(J17:J22)</f>
        <v>108638702</v>
      </c>
      <c r="K23" s="25">
        <f>SUM(K17:K22)</f>
        <v>20280119</v>
      </c>
      <c r="L23" s="98"/>
      <c r="M23" s="98"/>
      <c r="N23" s="98"/>
    </row>
    <row r="24" spans="1:14" ht="12.75" customHeight="1" x14ac:dyDescent="0.2">
      <c r="A24" s="313"/>
      <c r="B24" s="314"/>
      <c r="C24" s="314"/>
      <c r="D24" s="314"/>
      <c r="E24" s="314"/>
      <c r="F24" s="314"/>
      <c r="G24" s="314"/>
      <c r="H24" s="314"/>
      <c r="I24" s="315"/>
      <c r="J24" s="315"/>
      <c r="K24" s="316"/>
      <c r="M24" s="98"/>
      <c r="N24" s="98"/>
    </row>
    <row r="25" spans="1:14" ht="12.75" customHeight="1" x14ac:dyDescent="0.2">
      <c r="A25" s="307" t="s">
        <v>350</v>
      </c>
      <c r="B25" s="308"/>
      <c r="C25" s="308"/>
      <c r="D25" s="308"/>
      <c r="E25" s="308"/>
      <c r="F25" s="308"/>
      <c r="G25" s="308"/>
      <c r="H25" s="308"/>
      <c r="I25" s="30">
        <v>18</v>
      </c>
      <c r="J25" s="96">
        <f>J23-J26</f>
        <v>103491663</v>
      </c>
      <c r="K25" s="22">
        <f>K23-K26</f>
        <v>18379666</v>
      </c>
      <c r="L25" s="98"/>
      <c r="N25" s="98"/>
    </row>
    <row r="26" spans="1:14" ht="23.25" customHeight="1" x14ac:dyDescent="0.2">
      <c r="A26" s="234" t="s">
        <v>351</v>
      </c>
      <c r="B26" s="235"/>
      <c r="C26" s="235"/>
      <c r="D26" s="235"/>
      <c r="E26" s="235"/>
      <c r="F26" s="235"/>
      <c r="G26" s="235"/>
      <c r="H26" s="235"/>
      <c r="I26" s="7">
        <v>19</v>
      </c>
      <c r="J26" s="25">
        <v>5147039</v>
      </c>
      <c r="K26" s="25">
        <v>1900453</v>
      </c>
      <c r="N26" s="98"/>
    </row>
    <row r="27" spans="1:14" ht="30" customHeight="1" x14ac:dyDescent="0.2">
      <c r="A27" s="309" t="s">
        <v>352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</row>
    <row r="28" spans="1:14" ht="12.75" customHeight="1" x14ac:dyDescent="0.2"/>
    <row r="29" spans="1:14" x14ac:dyDescent="0.2">
      <c r="J29" s="152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9" sqref="B9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7" t="s">
        <v>392</v>
      </c>
      <c r="B1" s="317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18" t="s">
        <v>413</v>
      </c>
      <c r="B4" s="318"/>
      <c r="C4" s="318"/>
      <c r="D4" s="318"/>
    </row>
    <row r="5" spans="1:10" ht="17.25" customHeight="1" x14ac:dyDescent="0.2">
      <c r="A5" s="319"/>
      <c r="B5" s="319"/>
      <c r="C5" s="319"/>
      <c r="D5" s="319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2017-04-26T11:58:10Z</cp:lastPrinted>
  <dcterms:created xsi:type="dcterms:W3CDTF">2008-10-17T11:51:54Z</dcterms:created>
  <dcterms:modified xsi:type="dcterms:W3CDTF">2017-07-25T14:02:17Z</dcterms:modified>
</cp:coreProperties>
</file>