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3 HANFA\12.2023\za poslati za OBJAVU_KONAČNO\"/>
    </mc:Choice>
  </mc:AlternateContent>
  <xr:revisionPtr revIDLastSave="0" documentId="13_ncr:1_{575277FE-D6F8-49F0-8AD6-2E6A2B1BDD55}"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<sst xmlns="http://schemas.openxmlformats.org/spreadsheetml/2006/main" count="531" uniqueCount="467">
  <si>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</si>
  <si>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</si>
  <si>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</si>
  <si>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</si>
  <si>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</si>
  <si>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</si>
  <si>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</si>
  <si>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</si>
  <si>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</si>
  <si>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</si>
  <si>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</si>
  <si>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</si>
  <si>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</si>
  <si>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</si>
  <si>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</si>
  <si>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</si>
  <si>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</si>
  <si>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</si>
  <si>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</si>
  <si>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</si>
  <si>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</si>
  <si>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</si>
  <si>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</si>
  <si>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</si>
  <si>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</si>
  <si>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</si>
  <si>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</si>
  <si>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</si>
  <si>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</si>
  <si>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</si>
  <si>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</si>
  <si>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</si>
  <si>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</si>
  <si>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</si>
  <si>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</si>
  <si>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</si>
  <si>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</si>
  <si>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</si>
  <si>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</si>
  <si>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</si>
  <si>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</si>
  <si>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</si>
  <si>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</si>
  <si>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</si>
  <si>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</si>
  <si>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</si>
  <si>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</si>
  <si>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</si>
  <si>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</si>
  <si>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</si>
  <si>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</si>
  <si>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</si>
  <si>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</si>
  <si>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</si>
  <si>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</si>
  <si>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</si>
  <si>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</si>
  <si>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</si>
  <si>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</si>
  <si>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</si>
  <si>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</si>
  <si>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</si>
  <si>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</si>
  <si>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</si>
  <si>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</si>
  <si>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</si>
  <si>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</si>
  <si>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</si>
  <si>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</si>
  <si>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</si>
  <si>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</si>
  <si>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</si>
  <si>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</si>
  <si>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</si>
  <si>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</si>
  <si>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</si>
  <si>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</si>
  <si>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</si>
  <si>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</si>
  <si>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</si>
  <si>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</si>
  <si>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</si>
  <si>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</si>
  <si>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</si>
  <si>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</si>
  <si>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</si>
  <si>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</si>
  <si>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</si>
  <si>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</si>
  <si>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</si>
  <si>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</si>
  <si>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</si>
  <si>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</si>
  <si>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</si>
  <si>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</si>
  <si>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</si>
  <si>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</si>
  <si>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</si>
  <si>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</si>
  <si>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</si>
  <si>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</si>
  <si>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</si>
  <si>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</si>
  <si>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</si>
  <si>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</si>
  <si>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</si>
  <si>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</si>
  <si>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</si>
  <si>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</si>
  <si>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</si>
  <si>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</si>
  <si>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</si>
  <si>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</si>
  <si>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</si>
  <si>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</si>
  <si>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</si>
  <si>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</si>
  <si>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</si>
  <si>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</si>
  <si>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</si>
  <si>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</si>
  <si>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</si>
  <si>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</si>
  <si>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</si>
  <si>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</si>
  <si>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</si>
  <si>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</si>
  <si>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</si>
  <si>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</si>
  <si>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</si>
  <si>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</si>
  <si>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</si>
  <si>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</si>
  <si>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</si>
  <si>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</si>
  <si>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</si>
  <si>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</si>
  <si>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</si>
  <si>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</si>
  <si>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</si>
  <si>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</si>
  <si>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</si>
  <si>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</si>
  <si>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</si>
  <si>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</si>
  <si>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</si>
  <si>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</si>
  <si>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</si>
  <si>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</si>
  <si>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</si>
  <si>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</si>
  <si>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</si>
  <si>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</si>
  <si>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</si>
  <si>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</si>
  <si>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</si>
  <si>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</si>
  <si>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</si>
  <si>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</si>
  <si>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</si>
  <si>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</si>
  <si>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</si>
  <si>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</si>
  <si>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</si>
  <si>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</si>
  <si>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</si>
  <si>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</si>
  <si>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</si>
  <si>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</si>
  <si>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</si>
  <si>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</si>
  <si>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</si>
  <si>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</si>
  <si>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</si>
  <si>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</si>
  <si>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</si>
  <si>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</si>
  <si>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</si>
  <si>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</si>
  <si>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</si>
  <si>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</si>
  <si>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</si>
  <si>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</si>
  <si>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</si>
  <si>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</si>
  <si>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</si>
  <si>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</si>
  <si>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</si>
  <si>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</si>
  <si>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</si>
  <si>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</si>
  <si>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</si>
  <si>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</si>
  <si>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</si>
  <si>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</si>
  <si>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</si>
  <si>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</si>
  <si>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</si>
  <si>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</si>
  <si>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</si>
  <si>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</si>
  <si>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</si>
  <si>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</si>
  <si>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</si>
  <si>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</si>
  <si>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</si>
  <si>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</si>
  <si>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</si>
  <si>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</si>
  <si>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</si>
  <si>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</si>
  <si>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</si>
  <si>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</si>
  <si>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</si>
  <si>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</si>
  <si>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</si>
  <si>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</si>
  <si>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</si>
  <si>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</si>
  <si>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</si>
  <si>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</si>
  <si>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</si>
  <si>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</si>
  <si>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</si>
  <si>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</si>
  <si>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</si>
  <si>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</si>
  <si>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</si>
  <si>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</si>
  <si>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</si>
  <si>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</si>
  <si>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</si>
  <si>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</si>
  <si>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</si>
  <si>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</si>
  <si>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</si>
  <si>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</si>
  <si>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</si>
  <si>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</si>
  <si>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</si>
  <si>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</si>
  <si>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</si>
  <si>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</si>
  <si>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</si>
  <si>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</si>
  <si>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</si>
  <si>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</si>
  <si>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</si>
  <si>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</si>
  <si>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</si>
  <si>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</si>
  <si>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</si>
  <si>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</si>
  <si>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</si>
  <si>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</si>
  <si>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</si>
  <si>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</si>
  <si>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</si>
  <si>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</si>
  <si>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</si>
  <si>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</si>
  <si>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</si>
  <si>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</si>
  <si>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</si>
  <si>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</si>
  <si>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</si>
  <si>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</si>
  <si>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</si>
  <si>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</si>
  <si>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</si>
  <si>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</si>
  <si>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</si>
  <si>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</si>
  <si>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</si>
  <si>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</si>
  <si>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</si>
  <si>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</si>
  <si>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</si>
  <si>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</si>
  <si>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</si>
  <si>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</si>
  <si>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</si>
  <si>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</si>
  <si>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</si>
  <si>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</si>
  <si>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</si>
  <si>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</si>
  <si>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</si>
  <si>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</si>
  <si>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</si>
  <si>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</si>
  <si>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</si>
  <si>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</si>
  <si>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</si>
  <si>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</si>
  <si>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</si>
  <si>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</si>
  <si>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</si>
  <si>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</si>
  <si>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</si>
  <si>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</si>
  <si>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</si>
  <si>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</si>
  <si>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</si>
  <si>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</si>
  <si>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</si>
  <si>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</si>
  <si>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</si>
  <si>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</si>
  <si>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</si>
  <si>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</si>
  <si>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</si>
  <si>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</si>
  <si>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</si>
  <si>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</si>
  <si>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</si>
  <si>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</si>
  <si>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</si>
  <si>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</si>
  <si>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</si>
  <si>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</si>
  <si>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</si>
  <si>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</si>
  <si>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</si>
  <si>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</si>
  <si>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</si>
  <si>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</si>
  <si>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</si>
  <si>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</si>
  <si>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</si>
  <si>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</si>
  <si>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</si>
  <si>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</si>
  <si>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</si>
  <si>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</si>
  <si>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</si>
  <si>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</si>
  <si>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</si>
  <si>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</si>
  <si>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</si>
  <si>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</si>
  <si>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</si>
  <si>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</si>
  <si>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</si>
  <si>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</si>
  <si>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</si>
  <si>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</si>
  <si>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</si>
  <si>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</si>
  <si>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</si>
  <si>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</si>
  <si>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</si>
  <si>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</si>
  <si>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</si>
  <si>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</si>
  <si>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</si>
  <si>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</si>
  <si>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</si>
  <si>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</si>
  <si>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</si>
  <si>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</si>
  <si>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</si>
  <si>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</si>
  <si>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</si>
  <si>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</si>
  <si>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</si>
  <si>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</si>
  <si>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</si>
  <si>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</si>
  <si>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</si>
  <si>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</si>
  <si>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</si>
  <si>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</si>
  <si>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</si>
  <si>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</si>
  <si>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</si>
  <si>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</si>
  <si>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</si>
  <si>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</si>
  <si>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</si>
  <si>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</si>
  <si>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</si>
  <si>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</si>
  <si>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</si>
  <si>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</si>
  <si>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</si>
  <si>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</si>
  <si>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</si>
  <si>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</si>
  <si>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</si>
  <si>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</si>
  <si>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</si>
  <si>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</si>
  <si>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</si>
  <si>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</si>
  <si>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</si>
  <si>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</si>
  <si>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</si>
  <si>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</si>
  <si>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</si>
  <si>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</si>
  <si>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</si>
  <si>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</si>
  <si>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</si>
  <si>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</si>
  <si>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</si>
  <si>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</si>
  <si>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</si>
  <si>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</si>
  <si>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</si>
  <si>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</si>
  <si>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</si>
  <si>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</si>
  <si>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</si>
  <si>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</si>
  <si>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</si>
  <si>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</si>
  <si>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</si>
  <si>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</si>
  <si>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</si>
  <si>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</si>
  <si>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</si>
  <si>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</si>
  <si>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</si>
  <si>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</si>
  <si>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</si>
  <si>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</si>
  <si>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</si>
  <si>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</si>
  <si>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</si>
  <si>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</si>
  <si>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</si>
  <si>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</si>
  <si>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</si>
  <si>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</si>
  <si>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</si>
  <si>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</si>
  <si>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</si>
  <si>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</si>
  <si>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</si>
  <si>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</si>
  <si>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</si>
  <si>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</si>
  <si>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</si>
  <si>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</si>
  <si>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03454088</t>
  </si>
  <si>
    <t>HR</t>
  </si>
  <si>
    <t>010006549</t>
  </si>
  <si>
    <t>18928523252</t>
  </si>
  <si>
    <t>549300TMC6BYESPQ7W85</t>
  </si>
  <si>
    <t>1627</t>
  </si>
  <si>
    <t>PODRAVKA prehrambena industrija d.d., KOPRIVNICA</t>
  </si>
  <si>
    <t>KOPRIVNICA</t>
  </si>
  <si>
    <t>ANTE STARČEVIĆA 32</t>
  </si>
  <si>
    <t>podravka@podravka.hr</t>
  </si>
  <si>
    <t>048 651 200</t>
  </si>
  <si>
    <t>Ernst &amp; Young d.o.o.</t>
  </si>
  <si>
    <t>Berislav Horvat</t>
  </si>
  <si>
    <t xml:space="preserve">stanje na dan 31.12.2023 </t>
  </si>
  <si>
    <t>Obveznik: PODRAVKA prehrambena industrija d.d., KOPRIVNICA</t>
  </si>
  <si>
    <t>Obveznik:  PODRAVKA prehrambena industrija d.d., KOPRIVNICA</t>
  </si>
  <si>
    <t>u razdoblju 01.01.2023 do 31.12.2023</t>
  </si>
  <si>
    <t>u razdoblju 01.01.2023. do 31.12.2023.</t>
  </si>
  <si>
    <t>Artner Kukec Julijana</t>
  </si>
  <si>
    <t>Julijana.ArtnerKukec@podravka.hr</t>
  </si>
  <si>
    <t>www.podravka.hr</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</si>
  <si>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01.01.2023.- 31.12.2023.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Obzirom da je Republika Hrvatska od 1. siječnja 2023. godine sukladno Zakonu o uvođenju eura kao službene valute u Republici Hrvatskoj, uvela euro kao službenu valutu, Društvo je za potrebe pripreme financijskih izvještaja za godinu završenu 31. prosinca 2023. godine, promijenilo prezentacijsku valutu iz kuna u eure, te su financijski izvještaji za godinu završenu 31. prosinca 2023. godine prvi pripremljeni u eurima. Euro je od 1. siječnja 2023. godine također i funkcijska valuta Društva (do 1. siječnja 2023. godine to je bila kuna).
Iako promjena prezentacijske valute u financijskim izvještajima predstavlja promjenu računovodstvene politike koja zahtijeva retroaktivnu primjenu, Društvo nije objavilo treću bilancu u financijskim izvještajima za godinu završenu 31. prosinca 2023. godine sukladno Međunarodnom računovodstvenom standardu 8 (MRS) Računovodstvene politike, promjene računovodstvenih procjena i pogreške, obzirom da je utvrdilo da promjena  prezentacijske valute nema značajan utjecaj na financijske izvještaje Društva, zbog stabilnog tečaja HRK/EUR zadnjih nekoliko godina.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godišnje financijske izvještaje, osim gore navedenih informacija, objavljuju se i slijedeće informacije:
1. Naziv izdavatelja: PODRAVKA prehrambena industrija d.d., Ante Starčevića 32,  KOPRIVNICA
Pravni oblik: dioničko društvo
Država osnivanja: Republika Hrvatska
MBS: 010006549
OIB: 18928523252
2. Tijekom 2023. godine računovodstvene politike se nisu mijenjale.
3. Društvo ima potencijalne obveze po danim garancijama i jamstvima koje nisu priznate u izvještaju o financijskom položaju. Na dan 31.12.2023. godine dane garancije i jamstva iznose 4.896 tisuća eura (2022.: 20.367 tisuću eura). Prema procijeni Uprave Društva na dan 31.12.2023. godine ne postoji značajna vjerojatnost nastanka navedenih obveza za Društvo. Na dan 31.12.2023. godine izvanbilančni zapisi iznose 9.894 tisuće eura (2022.: 24.850 tisuća eura).
4. Društvo nema odobrenih predujmova i kredita članovima administrativnih, upravljačkih i nadzornih tijela kao ni obveza dogovorenih u njihovu korist preko jamstava.
5. Društvo je u razdoblju 01. - 12.2023. godine ostvarilo dobitke od prodaje i rashoda dugotrajne imovine u iznosu od 529 tisuća eura (01. - 12.2022: 136 tisuća eura) iskazanih u okviru pozicije ostali poslovni prihodi (izvan grupe). 
Društvo je u razdoblju 01. - 12.2023. godine ostvarilo gubitke od umanjenja vrijednosti nematerijalne imovine u iznosu od 157 tisuća eura (01. - 12.2022.: 123 tisuće eura) te gubitke od umanjenja vrijednosti nekretnina, postrojenja i opreme u iznosu od 77 tisuća eura (01. - 12.2022.: 0 eura) iskazanih u okviru pozicije vrijednosna usklađenja dugotrajne imovine osim financijske imovine.
Društvo je u 2023. godini ostvarilo prihod od dividendi u iznosu od 11.116 tisuća eura (2022.: 11.235 tisuća eura) iskazanih u okviru financijskih prihoda.
6. Dugovanja Društva koja dospijevaju nakon više od 5 godina odnose se na obveze po najmu u iznosu od 2.070 tisuća eura (2022.: 1.946 tisuća eura).
Na dan 31. prosinca 2023. godine Društvo nema založenih građevinskih objekata, zemljišta i opreme kao garancija za kreditne obveze (2022.: 0 tisuća eura).
7. Prosječan broj zaposlenih u Društvu tijekom 2023. godine  je 3.254 zaposlenika (2022.: 3.258 zaposlenika).
8. Nije bilo kapitalizacije plaća u 2023. godini.
9. Primici članova Nadzornog i Revizijskog odbora u 2023. godini iznose 293 tisuće eura (2022.: 326 tisuća eura) dok primici članova Uprave iznose 1.311 tisuća eura (2022.: 1.048 tisuća eura). Primici po osnovi realizacije opcija i dionica iznose 2.151 tisuću eura (2022.: 804 tisuće eura). Društvo nema obveza po osnovi mirovina iz domene MRS 19.
10. Troškovi zaposlenika u razdoblju 01. - 12.2023. iznose 71.721 tisuću eura (01. - 12.2022.: 65.613 tisuća eura) od čega neto plaće iznose 35.857 tisuća eura (01. - 12.2022.: 32.985 tisuća eura),  ostali troškovi zaposlenika (koji se u najvećoj mjeri odnose na neoporezive materijalne primitke) iznose 14.173 tisuće eura (01. - 12.2022.: 13.238 tisuća eura), porezi i doprinosi iz plaća iznose 13.727 tisuća eura (01. - 12.2022.: 12.172 tisuće eura), a doprinosi na plaće iznose 7.964 tisuće eura (01. - 12.2022.: 7.218 tisuća eura).
Podravka d.d. je tijekom 2023. u dva navrata (u srpnju i u prosincu) zaposlenicima povećavala plaće. Povrh mjesečne plaće i drugih Zakonom propisanih dodataka (poput npr. prehrane i prijevoza), zaposlenici Podravke primaju i neoporezivi dodatak kojeg poslodavac po diskrecijskoj odluci isplaćuje svim radnicima u jednakim mjesečnim iznosima temeljem limita koji su za ove isplate utvrđeni Pravilnikom o porezu na dohodak. U 2023. ovaj je dodatak iznosio 82,95 eura neto mjesečno. 
Dodatno, sa 1. prosincem 2023. uveden je novi sustav plaća kojim je napušten sustav koeficijenata, tzv. tarifa temeljem koje se plaća utvrđivala za oko 90% svih radnika Podravke. Novi sustav plaća, osim općeg povećanja plaća za sve radnike od 150 eura bruto, donio je za značajan broj radnika ispravak nelogičnosti i neprimjerenog vrednovanja pojedinih radnih mjesta zbog čega je za oko 30% radnika plaća porasla i više od 150 eura bruto. 
Prosječna neto plaća radnika obuhvaćenih nekadašnjom, tzv. tarifom uvećana za neoporeziva materijalna primanja za prosinac 2023. iznosila je 1.164 eura neto i bila je 18,8% veća nego za prosinac 2022. godine. 
O rastu plaća i novom sustavu plaća se više informacija nalazi u Godišnjem izvješću Grupe Podravka i Podravke d.d. za 1.-12.2023. koja se nalaze na web stranicama kompanije i na stranicama Zagrebačke burze.
11. Stanje odgođene porezne imovine na 31.12.2023. iznosi 21.876 tisuća eura (2022.: 10.333 tisuće eura). Tijekom 2023. godine odgođena porezna imovina povećana je za 11.544 tisuće eura (tijekom 2022. godine: povećanje za 494 tisuće eura) što se najvećim dijelom odnosi na priznavanje odgođene porezne imovine s osnove poreznih olakšica u iznosu od 11.764 tisuće eura.
Za detalje vidjeti bilješku 15 uz revidirane financijske izvještaje.
12. Društvo nema sudjelujućih interesa.
13. Društvo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14. Ne postoji više rodova dionica.
15.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31.12.2023. godine broj preostalih dodijeljenih opcija je 73.300 (2022.: 126.272).
Na razini Društva postoje dugoročni planovi dodjele dionica ključnom rukovodstvu Društva za razdoblje od 2022. do 2024. godine. Sukladno navedenom, u razdoblju 01 - 12.2023. godine iskorištena je ukupno 1.381 dionica.
16. Društvo nema udjela u društvima s neograničenom odgovornosti.
17. Podravka prehrambena industrija d.d., Ante Starčevića 32, Koprivnica sastavlja godišnje konsolidirane financijske izvještaje najveće Grupe.
18. Izdavatelj nije kontrolirani član niti jedne grupe.
19. Godišnji financijski izvještaji dostupni su na internetskim stranicama Izdavatelja www.podravka.hr.
20. Uprava Podravke d.d. će razmotriti i potvrditi godišnje financijske izvještaje Podravke d.d. te ih uputiti na razmatranje Nadzornom odboru. Istovremeno će dati prijedlog o upotrebi dobiti koji će Nadzorni odbor na svojoj sjednici razmotriti i donijeti odluku o davanju suglasnosti na prijedlog odluke o upotrebi dobiti.
21. Društvo nema materijalnih aranžmana sa društvima koja nisu uključena u revidirane financijske izvještaje na dan 31.12.2023. godine.
22. Nije bilo značajnih događaja nakon datuma bilance koji bi zahtijevali uskladu ili objavu u financijskim izvještajima.
23. Prihodi od prodaje raščlanjeni su po kategorijama i zemljopisnim područjima u okviru bilješke 8 uz revidirane financijske izvještaje koji su istovremeno s ovim dokumentom objavljeni na internetskim stranicama Zagrebačke burze i Izdavatelja.
24.  Naknade za dvojnu reviziju financijskih izvještaja Društva iznosile su 268 tisuća eura (2022.: 140 tisuća eura). Naknada za dodatni revizijski angažman Društva iznosila je 3 tisuće eura (2022.: 3 tisuće eura).
Društvo je tijekom 2023. godine angažiralo revizora za usluge savjetovanja o održivosti u iznosu od 83 tisuće eura (2022.: 0 tisuća eura).
25. Imovina s pravom korištenja iskazana je unutar dugotrajne materijalne imovine prema vrsti imovine, dok su obveze po osnovi najma iskazane unutar dugoročnih i kratkoročnih obveza.
26. Potraživanja za kamate na dane kredite unutar grupe iskazane su u okviru pozicije potraživanja od poduzetnika unutar grupe i iznose 289 tisuća eura  (2022.: 320 tisuća eura).
Obveze za kamate na primljene kredite iskazane su u okviru pozicije ostale kratkoročne obveze u iznosu od 52 tisuće eura (2022.: 39 tisuća eura).
27. Kratkoročni dio rezerviranja iskazan je unutar pozicije odgođeno plaćanje troškova i prihod budućeg razdoblja te na 31.12.2023. godine iznosi 3.949 tisuća eura (2022.: 2.792 tisuće eura).
28. Transakcije s povezanim stranama pojašnjene su u bilješci 37 uz revidirane nekonsolidirane financijske izvještaje. U okviru GFI-POD obrasca  transakcije s povezanim stranama prikazane su u linijama u kojima u nazivu stoji  unutar grupe.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</si>
</sst>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5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2" xfId="3" xr:uid="{00000000-0005-0000-0000-000002000000}"/>
    <cellStyle name="Normal 2 2" xfId="4" xr:uid="{341EFEE2-EACD-4F01-9FA0-E6352485C217}"/>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2" sqref="A2:J2"/>
    </sheetView>
  </sheetViews>
  <sheetFormatPr defaultRowHeight="12.75" x14ac:dyDescent="0.2"/>
  <cols>
    <col min="9" max="9" width="13.42578125" customWidth="1"/>
  </cols>
  <sheetData>
    <row r="1" spans="1:10" ht="15.75" x14ac:dyDescent="0.2">
      <c r="A1" s="145"/>
      <c r="B1" s="146"/>
      <c r="C1" s="146"/>
      <c r="D1" s="17"/>
      <c r="E1" s="17"/>
      <c r="F1" s="17"/>
      <c r="G1" s="17"/>
      <c r="H1" s="17"/>
      <c r="I1" s="17"/>
      <c r="J1" s="18"/>
    </row>
    <row r="2" spans="1:10" ht="14.45" customHeight="1" x14ac:dyDescent="0.2">
      <c r="A2" s="147" t="s">
        <v>316</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301</v>
      </c>
      <c r="B4" s="151"/>
      <c r="C4" s="151"/>
      <c r="D4" s="151"/>
      <c r="E4" s="152">
        <v>44927</v>
      </c>
      <c r="F4" s="153"/>
      <c r="G4" s="63" t="s">
        <v>0</v>
      </c>
      <c r="H4" s="152" t="s">
        <v>444</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321</v>
      </c>
      <c r="C6" s="59"/>
      <c r="D6" s="59"/>
      <c r="E6" s="81">
        <v>2023</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322</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302</v>
      </c>
      <c r="B10" s="126"/>
      <c r="C10" s="137" t="s">
        <v>445</v>
      </c>
      <c r="D10" s="138"/>
      <c r="E10" s="53"/>
      <c r="F10" s="160" t="s">
        <v>323</v>
      </c>
      <c r="G10" s="161"/>
      <c r="H10" s="119" t="s">
        <v>446</v>
      </c>
      <c r="I10" s="120"/>
      <c r="J10" s="22"/>
    </row>
    <row r="11" spans="1:10" ht="15.6" customHeight="1" x14ac:dyDescent="0.2">
      <c r="A11" s="21"/>
      <c r="B11" s="51"/>
      <c r="C11" s="51"/>
      <c r="D11" s="51"/>
      <c r="E11" s="144"/>
      <c r="F11" s="144"/>
      <c r="G11" s="144"/>
      <c r="H11" s="144"/>
      <c r="I11" s="54"/>
      <c r="J11" s="22"/>
    </row>
    <row r="12" spans="1:10" ht="21" customHeight="1" x14ac:dyDescent="0.2">
      <c r="A12" s="109" t="s">
        <v>317</v>
      </c>
      <c r="B12" s="126"/>
      <c r="C12" s="137" t="s">
        <v>447</v>
      </c>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303</v>
      </c>
      <c r="B14" s="136"/>
      <c r="C14" s="137" t="s">
        <v>448</v>
      </c>
      <c r="D14" s="138"/>
      <c r="E14" s="142"/>
      <c r="F14" s="127"/>
      <c r="G14" s="67" t="s">
        <v>324</v>
      </c>
      <c r="H14" s="119" t="s">
        <v>449</v>
      </c>
      <c r="I14" s="120"/>
      <c r="J14" s="64"/>
    </row>
    <row r="15" spans="1:10" ht="14.45" customHeight="1" x14ac:dyDescent="0.2">
      <c r="A15" s="53"/>
      <c r="B15" s="54"/>
      <c r="C15" s="51"/>
      <c r="D15" s="51"/>
      <c r="E15" s="107"/>
      <c r="F15" s="107"/>
      <c r="G15" s="107"/>
      <c r="H15" s="107"/>
      <c r="I15" s="51"/>
      <c r="J15" s="23"/>
    </row>
    <row r="16" spans="1:10" ht="13.15" customHeight="1" x14ac:dyDescent="0.2">
      <c r="A16" s="109" t="s">
        <v>325</v>
      </c>
      <c r="B16" s="136"/>
      <c r="C16" s="137" t="s">
        <v>450</v>
      </c>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304</v>
      </c>
      <c r="B18" s="126"/>
      <c r="C18" s="111" t="s">
        <v>451</v>
      </c>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305</v>
      </c>
      <c r="B20" s="126"/>
      <c r="C20" s="119">
        <v>48000</v>
      </c>
      <c r="D20" s="120"/>
      <c r="E20" s="107"/>
      <c r="F20" s="107"/>
      <c r="G20" s="111" t="s">
        <v>452</v>
      </c>
      <c r="H20" s="112"/>
      <c r="I20" s="112"/>
      <c r="J20" s="113"/>
    </row>
    <row r="21" spans="1:10" ht="14.25" x14ac:dyDescent="0.2">
      <c r="A21" s="21"/>
      <c r="B21" s="51"/>
      <c r="C21" s="51"/>
      <c r="D21" s="51"/>
      <c r="E21" s="107"/>
      <c r="F21" s="107"/>
      <c r="G21" s="107"/>
      <c r="H21" s="107"/>
      <c r="I21" s="51"/>
      <c r="J21" s="23"/>
    </row>
    <row r="22" spans="1:10" x14ac:dyDescent="0.2">
      <c r="A22" s="125" t="s">
        <v>306</v>
      </c>
      <c r="B22" s="126"/>
      <c r="C22" s="111" t="s">
        <v>453</v>
      </c>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307</v>
      </c>
      <c r="B24" s="126"/>
      <c r="C24" s="131" t="s">
        <v>454</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308</v>
      </c>
      <c r="B26" s="126"/>
      <c r="C26" s="131" t="s">
        <v>465</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318</v>
      </c>
      <c r="B28" s="126"/>
      <c r="C28" s="36">
        <v>3243</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309</v>
      </c>
      <c r="B30" s="126"/>
      <c r="C30" s="80" t="s">
        <v>327</v>
      </c>
      <c r="D30" s="121" t="s">
        <v>326</v>
      </c>
      <c r="E30" s="122"/>
      <c r="F30" s="122"/>
      <c r="G30" s="122"/>
      <c r="H30" s="73" t="s">
        <v>327</v>
      </c>
      <c r="I30" s="74" t="s">
        <v>328</v>
      </c>
      <c r="J30" s="75"/>
    </row>
    <row r="31" spans="1:10" x14ac:dyDescent="0.2">
      <c r="A31" s="125"/>
      <c r="B31" s="126"/>
      <c r="C31" s="25"/>
      <c r="D31" s="63"/>
      <c r="E31" s="127"/>
      <c r="F31" s="127"/>
      <c r="G31" s="127"/>
      <c r="H31" s="127"/>
      <c r="I31" s="128"/>
      <c r="J31" s="129"/>
    </row>
    <row r="32" spans="1:10" x14ac:dyDescent="0.2">
      <c r="A32" s="125" t="s">
        <v>319</v>
      </c>
      <c r="B32" s="126"/>
      <c r="C32" s="36" t="s">
        <v>331</v>
      </c>
      <c r="D32" s="121" t="s">
        <v>329</v>
      </c>
      <c r="E32" s="122"/>
      <c r="F32" s="122"/>
      <c r="G32" s="122"/>
      <c r="H32" s="76" t="s">
        <v>330</v>
      </c>
      <c r="I32" s="77" t="s">
        <v>331</v>
      </c>
      <c r="J32" s="78"/>
    </row>
    <row r="33" spans="1:10" ht="14.25" x14ac:dyDescent="0.2">
      <c r="A33" s="21"/>
      <c r="B33" s="51"/>
      <c r="C33" s="51"/>
      <c r="D33" s="51"/>
      <c r="E33" s="107"/>
      <c r="F33" s="107"/>
      <c r="G33" s="107"/>
      <c r="H33" s="107"/>
      <c r="I33" s="51"/>
      <c r="J33" s="23"/>
    </row>
    <row r="34" spans="1:10" x14ac:dyDescent="0.2">
      <c r="A34" s="121" t="s">
        <v>320</v>
      </c>
      <c r="B34" s="122"/>
      <c r="C34" s="122"/>
      <c r="D34" s="122"/>
      <c r="E34" s="122" t="s">
        <v>310</v>
      </c>
      <c r="F34" s="122"/>
      <c r="G34" s="122"/>
      <c r="H34" s="122"/>
      <c r="I34" s="122"/>
      <c r="J34" s="26" t="s">
        <v>311</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332</v>
      </c>
    </row>
    <row r="48" spans="1:10" ht="14.25" x14ac:dyDescent="0.2">
      <c r="A48" s="27"/>
      <c r="B48" s="66"/>
      <c r="C48" s="66"/>
      <c r="D48" s="51"/>
      <c r="E48" s="107"/>
      <c r="F48" s="107"/>
      <c r="G48" s="106"/>
      <c r="H48" s="106"/>
      <c r="I48" s="51"/>
      <c r="J48" s="79" t="s">
        <v>333</v>
      </c>
    </row>
    <row r="49" spans="1:10" ht="14.45" customHeight="1" x14ac:dyDescent="0.2">
      <c r="A49" s="109" t="s">
        <v>312</v>
      </c>
      <c r="B49" s="110"/>
      <c r="C49" s="119" t="s">
        <v>333</v>
      </c>
      <c r="D49" s="120"/>
      <c r="E49" s="117" t="s">
        <v>334</v>
      </c>
      <c r="F49" s="118"/>
      <c r="G49" s="111"/>
      <c r="H49" s="112"/>
      <c r="I49" s="112"/>
      <c r="J49" s="113"/>
    </row>
    <row r="50" spans="1:10" ht="14.25" x14ac:dyDescent="0.2">
      <c r="A50" s="27"/>
      <c r="B50" s="66"/>
      <c r="C50" s="106"/>
      <c r="D50" s="106"/>
      <c r="E50" s="107"/>
      <c r="F50" s="107"/>
      <c r="G50" s="108" t="s">
        <v>335</v>
      </c>
      <c r="H50" s="108"/>
      <c r="I50" s="108"/>
      <c r="J50" s="28"/>
    </row>
    <row r="51" spans="1:10" ht="13.9" customHeight="1" x14ac:dyDescent="0.2">
      <c r="A51" s="109" t="s">
        <v>313</v>
      </c>
      <c r="B51" s="110"/>
      <c r="C51" s="111" t="s">
        <v>463</v>
      </c>
      <c r="D51" s="112"/>
      <c r="E51" s="112"/>
      <c r="F51" s="112"/>
      <c r="G51" s="112"/>
      <c r="H51" s="112"/>
      <c r="I51" s="112"/>
      <c r="J51" s="113"/>
    </row>
    <row r="52" spans="1:10" ht="14.25" x14ac:dyDescent="0.2">
      <c r="A52" s="21"/>
      <c r="B52" s="51"/>
      <c r="C52" s="130" t="s">
        <v>314</v>
      </c>
      <c r="D52" s="130"/>
      <c r="E52" s="130"/>
      <c r="F52" s="130"/>
      <c r="G52" s="130"/>
      <c r="H52" s="130"/>
      <c r="I52" s="130"/>
      <c r="J52" s="23"/>
    </row>
    <row r="53" spans="1:10" ht="14.25" x14ac:dyDescent="0.2">
      <c r="A53" s="109" t="s">
        <v>315</v>
      </c>
      <c r="B53" s="110"/>
      <c r="C53" s="166" t="s">
        <v>455</v>
      </c>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307</v>
      </c>
      <c r="B55" s="110"/>
      <c r="C55" s="162" t="s">
        <v>464</v>
      </c>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336</v>
      </c>
      <c r="B57" s="110"/>
      <c r="C57" s="162" t="s">
        <v>456</v>
      </c>
      <c r="D57" s="163"/>
      <c r="E57" s="163"/>
      <c r="F57" s="163"/>
      <c r="G57" s="163"/>
      <c r="H57" s="163"/>
      <c r="I57" s="163"/>
      <c r="J57" s="164"/>
    </row>
    <row r="58" spans="1:10" ht="14.45" customHeight="1" x14ac:dyDescent="0.2">
      <c r="A58" s="21"/>
      <c r="B58" s="51"/>
      <c r="C58" s="108" t="s">
        <v>337</v>
      </c>
      <c r="D58" s="108"/>
      <c r="E58" s="108"/>
      <c r="F58" s="108"/>
      <c r="G58" s="51"/>
      <c r="H58" s="51"/>
      <c r="I58" s="51"/>
      <c r="J58" s="23"/>
    </row>
    <row r="59" spans="1:10" ht="14.25" x14ac:dyDescent="0.2">
      <c r="A59" s="109" t="s">
        <v>338</v>
      </c>
      <c r="B59" s="110"/>
      <c r="C59" s="162" t="s">
        <v>457</v>
      </c>
      <c r="D59" s="163"/>
      <c r="E59" s="163"/>
      <c r="F59" s="163"/>
      <c r="G59" s="163"/>
      <c r="H59" s="163"/>
      <c r="I59" s="163"/>
      <c r="J59" s="164"/>
    </row>
    <row r="60" spans="1:10" ht="14.45" customHeight="1" x14ac:dyDescent="0.2">
      <c r="A60" s="29"/>
      <c r="B60" s="30"/>
      <c r="C60" s="165" t="s">
        <v>339</v>
      </c>
      <c r="D60" s="165"/>
      <c r="E60" s="165"/>
      <c r="F60" s="165"/>
      <c r="G60" s="165"/>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4" t="s">
        <v>1</v>
      </c>
      <c r="B1" s="175"/>
      <c r="C1" s="175"/>
      <c r="D1" s="175"/>
      <c r="E1" s="175"/>
      <c r="F1" s="175"/>
      <c r="G1" s="175"/>
      <c r="H1" s="175"/>
      <c r="I1" s="175"/>
    </row>
    <row r="2" spans="1:9" x14ac:dyDescent="0.2">
      <c r="A2" s="176" t="s">
        <v>458</v>
      </c>
      <c r="B2" s="177"/>
      <c r="C2" s="177"/>
      <c r="D2" s="177"/>
      <c r="E2" s="177"/>
      <c r="F2" s="177"/>
      <c r="G2" s="177"/>
      <c r="H2" s="177"/>
      <c r="I2" s="177"/>
    </row>
    <row r="3" spans="1:9" x14ac:dyDescent="0.2">
      <c r="A3" s="178" t="s">
        <v>443</v>
      </c>
      <c r="B3" s="179"/>
      <c r="C3" s="179"/>
      <c r="D3" s="179"/>
      <c r="E3" s="179"/>
      <c r="F3" s="179"/>
      <c r="G3" s="179"/>
      <c r="H3" s="179"/>
      <c r="I3" s="179"/>
    </row>
    <row r="4" spans="1:9" x14ac:dyDescent="0.2">
      <c r="A4" s="180" t="s">
        <v>459</v>
      </c>
      <c r="B4" s="181"/>
      <c r="C4" s="181"/>
      <c r="D4" s="181"/>
      <c r="E4" s="181"/>
      <c r="F4" s="181"/>
      <c r="G4" s="181"/>
      <c r="H4" s="181"/>
      <c r="I4" s="182"/>
    </row>
    <row r="5" spans="1:9" ht="34.5" thickBot="1" x14ac:dyDescent="0.25">
      <c r="A5" s="186" t="s">
        <v>2</v>
      </c>
      <c r="B5" s="187"/>
      <c r="C5" s="187"/>
      <c r="D5" s="187"/>
      <c r="E5" s="187"/>
      <c r="F5" s="188"/>
      <c r="G5" s="14" t="s">
        <v>104</v>
      </c>
      <c r="H5" s="33" t="s">
        <v>291</v>
      </c>
      <c r="I5" s="34" t="s">
        <v>296</v>
      </c>
    </row>
    <row r="6" spans="1:9" x14ac:dyDescent="0.2">
      <c r="A6" s="183">
        <v>1</v>
      </c>
      <c r="B6" s="184"/>
      <c r="C6" s="184"/>
      <c r="D6" s="184"/>
      <c r="E6" s="184"/>
      <c r="F6" s="185"/>
      <c r="G6" s="15">
        <v>2</v>
      </c>
      <c r="H6" s="16">
        <v>3</v>
      </c>
      <c r="I6" s="16">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86">
        <v>1</v>
      </c>
      <c r="H8" s="87">
        <v>0</v>
      </c>
      <c r="I8" s="87">
        <v>0</v>
      </c>
    </row>
    <row r="9" spans="1:9" ht="12.75" customHeight="1" x14ac:dyDescent="0.2">
      <c r="A9" s="172" t="s">
        <v>5</v>
      </c>
      <c r="B9" s="172"/>
      <c r="C9" s="172"/>
      <c r="D9" s="172"/>
      <c r="E9" s="172"/>
      <c r="F9" s="172"/>
      <c r="G9" s="88">
        <v>2</v>
      </c>
      <c r="H9" s="89">
        <f>H10+H17+H27+H38+H43</f>
        <v>312855081</v>
      </c>
      <c r="I9" s="89">
        <f>I10+I17+I27+I38+I43</f>
        <v>362596517</v>
      </c>
    </row>
    <row r="10" spans="1:9" ht="12.75" customHeight="1" x14ac:dyDescent="0.2">
      <c r="A10" s="171" t="s">
        <v>6</v>
      </c>
      <c r="B10" s="171"/>
      <c r="C10" s="171"/>
      <c r="D10" s="171"/>
      <c r="E10" s="171"/>
      <c r="F10" s="171"/>
      <c r="G10" s="88">
        <v>3</v>
      </c>
      <c r="H10" s="89">
        <f>H11+H12+H13+H14+H15+H16</f>
        <v>11555118</v>
      </c>
      <c r="I10" s="89">
        <f>I11+I12+I13+I14+I15+I16</f>
        <v>13109398</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10919104</v>
      </c>
      <c r="I12" s="87">
        <v>10746704</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636014</v>
      </c>
      <c r="I15" s="87">
        <v>2362694</v>
      </c>
    </row>
    <row r="16" spans="1:9" ht="12.75" customHeight="1" x14ac:dyDescent="0.2">
      <c r="A16" s="170" t="s">
        <v>12</v>
      </c>
      <c r="B16" s="170"/>
      <c r="C16" s="170"/>
      <c r="D16" s="170"/>
      <c r="E16" s="170"/>
      <c r="F16" s="170"/>
      <c r="G16" s="86">
        <v>9</v>
      </c>
      <c r="H16" s="87">
        <v>0</v>
      </c>
      <c r="I16" s="87">
        <v>0</v>
      </c>
    </row>
    <row r="17" spans="1:9" ht="12.75" customHeight="1" x14ac:dyDescent="0.2">
      <c r="A17" s="171" t="s">
        <v>13</v>
      </c>
      <c r="B17" s="171"/>
      <c r="C17" s="171"/>
      <c r="D17" s="171"/>
      <c r="E17" s="171"/>
      <c r="F17" s="171"/>
      <c r="G17" s="88">
        <v>10</v>
      </c>
      <c r="H17" s="89">
        <f>H18+H19+H20+H21+H22+H23+H24+H25+H26</f>
        <v>156287673</v>
      </c>
      <c r="I17" s="89">
        <f>I18+I19+I20+I21+I22+I23+I24+I25+I26</f>
        <v>192880121</v>
      </c>
    </row>
    <row r="18" spans="1:9" ht="12.75" customHeight="1" x14ac:dyDescent="0.2">
      <c r="A18" s="170" t="s">
        <v>14</v>
      </c>
      <c r="B18" s="170"/>
      <c r="C18" s="170"/>
      <c r="D18" s="170"/>
      <c r="E18" s="170"/>
      <c r="F18" s="170"/>
      <c r="G18" s="86">
        <v>11</v>
      </c>
      <c r="H18" s="87">
        <v>7446180</v>
      </c>
      <c r="I18" s="87">
        <v>5005272</v>
      </c>
    </row>
    <row r="19" spans="1:9" ht="12.75" customHeight="1" x14ac:dyDescent="0.2">
      <c r="A19" s="170" t="s">
        <v>15</v>
      </c>
      <c r="B19" s="170"/>
      <c r="C19" s="170"/>
      <c r="D19" s="170"/>
      <c r="E19" s="170"/>
      <c r="F19" s="170"/>
      <c r="G19" s="86">
        <v>12</v>
      </c>
      <c r="H19" s="87">
        <v>66703498</v>
      </c>
      <c r="I19" s="87">
        <v>66037063</v>
      </c>
    </row>
    <row r="20" spans="1:9" ht="12.75" customHeight="1" x14ac:dyDescent="0.2">
      <c r="A20" s="170" t="s">
        <v>16</v>
      </c>
      <c r="B20" s="170"/>
      <c r="C20" s="170"/>
      <c r="D20" s="170"/>
      <c r="E20" s="170"/>
      <c r="F20" s="170"/>
      <c r="G20" s="86">
        <v>13</v>
      </c>
      <c r="H20" s="87">
        <v>42303752</v>
      </c>
      <c r="I20" s="87">
        <v>46873185</v>
      </c>
    </row>
    <row r="21" spans="1:9" ht="12.75" customHeight="1" x14ac:dyDescent="0.2">
      <c r="A21" s="170" t="s">
        <v>17</v>
      </c>
      <c r="B21" s="170"/>
      <c r="C21" s="170"/>
      <c r="D21" s="170"/>
      <c r="E21" s="170"/>
      <c r="F21" s="170"/>
      <c r="G21" s="86">
        <v>14</v>
      </c>
      <c r="H21" s="87">
        <v>9539742</v>
      </c>
      <c r="I21" s="87">
        <v>9675611</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5431453</v>
      </c>
      <c r="I23" s="87">
        <v>3680501</v>
      </c>
    </row>
    <row r="24" spans="1:9" ht="12.75" customHeight="1" x14ac:dyDescent="0.2">
      <c r="A24" s="170" t="s">
        <v>20</v>
      </c>
      <c r="B24" s="170"/>
      <c r="C24" s="170"/>
      <c r="D24" s="170"/>
      <c r="E24" s="170"/>
      <c r="F24" s="170"/>
      <c r="G24" s="86">
        <v>17</v>
      </c>
      <c r="H24" s="87">
        <v>10847336</v>
      </c>
      <c r="I24" s="87">
        <v>47789676</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14015712</v>
      </c>
      <c r="I26" s="87">
        <v>13818813</v>
      </c>
    </row>
    <row r="27" spans="1:9" ht="12.75" customHeight="1" x14ac:dyDescent="0.2">
      <c r="A27" s="171" t="s">
        <v>23</v>
      </c>
      <c r="B27" s="171"/>
      <c r="C27" s="171"/>
      <c r="D27" s="171"/>
      <c r="E27" s="171"/>
      <c r="F27" s="171"/>
      <c r="G27" s="88">
        <v>20</v>
      </c>
      <c r="H27" s="89">
        <f>SUM(H28:H37)</f>
        <v>134679763</v>
      </c>
      <c r="I27" s="89">
        <f>SUM(I28:I37)</f>
        <v>134730764</v>
      </c>
    </row>
    <row r="28" spans="1:9" ht="12.75" customHeight="1" x14ac:dyDescent="0.2">
      <c r="A28" s="170" t="s">
        <v>24</v>
      </c>
      <c r="B28" s="170"/>
      <c r="C28" s="170"/>
      <c r="D28" s="170"/>
      <c r="E28" s="170"/>
      <c r="F28" s="170"/>
      <c r="G28" s="86">
        <v>21</v>
      </c>
      <c r="H28" s="87">
        <v>129723622</v>
      </c>
      <c r="I28" s="87">
        <v>129815650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44317</v>
      </c>
      <c r="I30" s="87">
        <v>3290</v>
      </c>
    </row>
    <row r="31" spans="1:9" ht="24.6" customHeight="1" x14ac:dyDescent="0.2">
      <c r="A31" s="170" t="s">
        <v>27</v>
      </c>
      <c r="B31" s="170"/>
      <c r="C31" s="170"/>
      <c r="D31" s="170"/>
      <c r="E31" s="170"/>
      <c r="F31" s="170"/>
      <c r="G31" s="86">
        <v>24</v>
      </c>
      <c r="H31" s="87">
        <v>0</v>
      </c>
      <c r="I31" s="87">
        <v>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79374</v>
      </c>
      <c r="I34" s="87">
        <v>79374</v>
      </c>
    </row>
    <row r="35" spans="1:9" ht="12.75" customHeight="1" x14ac:dyDescent="0.2">
      <c r="A35" s="170" t="s">
        <v>31</v>
      </c>
      <c r="B35" s="170"/>
      <c r="C35" s="170"/>
      <c r="D35" s="170"/>
      <c r="E35" s="170"/>
      <c r="F35" s="170"/>
      <c r="G35" s="86">
        <v>28</v>
      </c>
      <c r="H35" s="87">
        <v>1666</v>
      </c>
      <c r="I35" s="87">
        <v>1666</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4830784</v>
      </c>
      <c r="I37" s="87">
        <v>4830784</v>
      </c>
    </row>
    <row r="38" spans="1:9" ht="12.75" customHeight="1" x14ac:dyDescent="0.2">
      <c r="A38" s="171" t="s">
        <v>34</v>
      </c>
      <c r="B38" s="171"/>
      <c r="C38" s="171"/>
      <c r="D38" s="171"/>
      <c r="E38" s="171"/>
      <c r="F38" s="171"/>
      <c r="G38" s="88">
        <v>31</v>
      </c>
      <c r="H38" s="89">
        <f>H39+H40+H41+H42</f>
        <v>0</v>
      </c>
      <c r="I38" s="89">
        <f>I39+I40+I41+I42</f>
        <v>0</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0</v>
      </c>
      <c r="I42" s="87">
        <v>0</v>
      </c>
    </row>
    <row r="43" spans="1:9" ht="12.75" customHeight="1" x14ac:dyDescent="0.2">
      <c r="A43" s="173" t="s">
        <v>39</v>
      </c>
      <c r="B43" s="173"/>
      <c r="C43" s="173"/>
      <c r="D43" s="173"/>
      <c r="E43" s="173"/>
      <c r="F43" s="173"/>
      <c r="G43" s="86">
        <v>36</v>
      </c>
      <c r="H43" s="87">
        <v>10332527</v>
      </c>
      <c r="I43" s="87">
        <v>21876234</v>
      </c>
    </row>
    <row r="44" spans="1:9" ht="12.75" customHeight="1" x14ac:dyDescent="0.2">
      <c r="A44" s="172" t="s">
        <v>40</v>
      </c>
      <c r="B44" s="172"/>
      <c r="C44" s="172"/>
      <c r="D44" s="172"/>
      <c r="E44" s="172"/>
      <c r="F44" s="172"/>
      <c r="G44" s="88">
        <v>37</v>
      </c>
      <c r="H44" s="89">
        <f>H45+H53+H60+H70</f>
        <v>167830963</v>
      </c>
      <c r="I44" s="89">
        <f>I45+I53+I60+I70</f>
        <v>164215374</v>
      </c>
    </row>
    <row r="45" spans="1:9" ht="12.75" customHeight="1" x14ac:dyDescent="0.2">
      <c r="A45" s="171" t="s">
        <v>41</v>
      </c>
      <c r="B45" s="171"/>
      <c r="C45" s="171"/>
      <c r="D45" s="171"/>
      <c r="E45" s="171"/>
      <c r="F45" s="171"/>
      <c r="G45" s="88">
        <v>38</v>
      </c>
      <c r="H45" s="89">
        <f>SUM(H46:H52)</f>
        <v>82186888</v>
      </c>
      <c r="I45" s="89">
        <f>SUM(I46:I52)</f>
        <v>71306479</v>
      </c>
    </row>
    <row r="46" spans="1:9" ht="12.75" customHeight="1" x14ac:dyDescent="0.2">
      <c r="A46" s="170" t="s">
        <v>42</v>
      </c>
      <c r="B46" s="170"/>
      <c r="C46" s="170"/>
      <c r="D46" s="170"/>
      <c r="E46" s="170"/>
      <c r="F46" s="170"/>
      <c r="G46" s="86">
        <v>39</v>
      </c>
      <c r="H46" s="87">
        <v>40908926</v>
      </c>
      <c r="I46" s="87">
        <v>27663045</v>
      </c>
    </row>
    <row r="47" spans="1:9" ht="12.75" customHeight="1" x14ac:dyDescent="0.2">
      <c r="A47" s="170" t="s">
        <v>43</v>
      </c>
      <c r="B47" s="170"/>
      <c r="C47" s="170"/>
      <c r="D47" s="170"/>
      <c r="E47" s="170"/>
      <c r="F47" s="170"/>
      <c r="G47" s="86">
        <v>40</v>
      </c>
      <c r="H47" s="87">
        <v>4347543</v>
      </c>
      <c r="I47" s="87">
        <v>4629259</v>
      </c>
    </row>
    <row r="48" spans="1:9" ht="12.75" customHeight="1" x14ac:dyDescent="0.2">
      <c r="A48" s="170" t="s">
        <v>44</v>
      </c>
      <c r="B48" s="170"/>
      <c r="C48" s="170"/>
      <c r="D48" s="170"/>
      <c r="E48" s="170"/>
      <c r="F48" s="170"/>
      <c r="G48" s="86">
        <v>41</v>
      </c>
      <c r="H48" s="87">
        <v>28824687</v>
      </c>
      <c r="I48" s="87">
        <v>28062633</v>
      </c>
    </row>
    <row r="49" spans="1:9" ht="12.75" customHeight="1" x14ac:dyDescent="0.2">
      <c r="A49" s="170" t="s">
        <v>45</v>
      </c>
      <c r="B49" s="170"/>
      <c r="C49" s="170"/>
      <c r="D49" s="170"/>
      <c r="E49" s="170"/>
      <c r="F49" s="170"/>
      <c r="G49" s="86">
        <v>42</v>
      </c>
      <c r="H49" s="87">
        <v>7963046</v>
      </c>
      <c r="I49" s="87">
        <v>7318190</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142686</v>
      </c>
      <c r="I51" s="87">
        <v>3633352</v>
      </c>
    </row>
    <row r="52" spans="1:9" ht="12.75" customHeight="1" x14ac:dyDescent="0.2">
      <c r="A52" s="170" t="s">
        <v>48</v>
      </c>
      <c r="B52" s="170"/>
      <c r="C52" s="170"/>
      <c r="D52" s="170"/>
      <c r="E52" s="170"/>
      <c r="F52" s="170"/>
      <c r="G52" s="86">
        <v>45</v>
      </c>
      <c r="H52" s="87">
        <v>0</v>
      </c>
      <c r="I52" s="87">
        <v>0</v>
      </c>
    </row>
    <row r="53" spans="1:9" ht="12.75" customHeight="1" x14ac:dyDescent="0.2">
      <c r="A53" s="171" t="s">
        <v>49</v>
      </c>
      <c r="B53" s="171"/>
      <c r="C53" s="171"/>
      <c r="D53" s="171"/>
      <c r="E53" s="171"/>
      <c r="F53" s="171"/>
      <c r="G53" s="88">
        <v>46</v>
      </c>
      <c r="H53" s="89">
        <f>SUM(H54:H59)</f>
        <v>55987741</v>
      </c>
      <c r="I53" s="89">
        <f>SUM(I54:I59)</f>
        <v>62205420</v>
      </c>
    </row>
    <row r="54" spans="1:9" ht="12.75" customHeight="1" x14ac:dyDescent="0.2">
      <c r="A54" s="170" t="s">
        <v>50</v>
      </c>
      <c r="B54" s="170"/>
      <c r="C54" s="170"/>
      <c r="D54" s="170"/>
      <c r="E54" s="170"/>
      <c r="F54" s="170"/>
      <c r="G54" s="86">
        <v>47</v>
      </c>
      <c r="H54" s="87">
        <v>27277333</v>
      </c>
      <c r="I54" s="87">
        <v>30175006</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27378884</v>
      </c>
      <c r="I56" s="87">
        <v>29982597</v>
      </c>
    </row>
    <row r="57" spans="1:9" ht="12.75" customHeight="1" x14ac:dyDescent="0.2">
      <c r="A57" s="170" t="s">
        <v>53</v>
      </c>
      <c r="B57" s="170"/>
      <c r="C57" s="170"/>
      <c r="D57" s="170"/>
      <c r="E57" s="170"/>
      <c r="F57" s="170"/>
      <c r="G57" s="86">
        <v>50</v>
      </c>
      <c r="H57" s="87">
        <v>113868</v>
      </c>
      <c r="I57" s="87">
        <v>67120</v>
      </c>
    </row>
    <row r="58" spans="1:9" ht="12.75" customHeight="1" x14ac:dyDescent="0.2">
      <c r="A58" s="170" t="s">
        <v>54</v>
      </c>
      <c r="B58" s="170"/>
      <c r="C58" s="170"/>
      <c r="D58" s="170"/>
      <c r="E58" s="170"/>
      <c r="F58" s="170"/>
      <c r="G58" s="86">
        <v>51</v>
      </c>
      <c r="H58" s="87">
        <v>1147352</v>
      </c>
      <c r="I58" s="87">
        <v>1916250</v>
      </c>
    </row>
    <row r="59" spans="1:9" ht="12.75" customHeight="1" x14ac:dyDescent="0.2">
      <c r="A59" s="170" t="s">
        <v>55</v>
      </c>
      <c r="B59" s="170"/>
      <c r="C59" s="170"/>
      <c r="D59" s="170"/>
      <c r="E59" s="170"/>
      <c r="F59" s="170"/>
      <c r="G59" s="86">
        <v>52</v>
      </c>
      <c r="H59" s="87">
        <v>70304</v>
      </c>
      <c r="I59" s="87">
        <v>64447</v>
      </c>
    </row>
    <row r="60" spans="1:9" ht="12.75" customHeight="1" x14ac:dyDescent="0.2">
      <c r="A60" s="171" t="s">
        <v>56</v>
      </c>
      <c r="B60" s="171"/>
      <c r="C60" s="171"/>
      <c r="D60" s="171"/>
      <c r="E60" s="171"/>
      <c r="F60" s="171"/>
      <c r="G60" s="88">
        <v>53</v>
      </c>
      <c r="H60" s="89">
        <f>SUM(H61:H69)</f>
        <v>25819050</v>
      </c>
      <c r="I60" s="89">
        <f>SUM(I61:I69)</f>
        <v>14005609</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10807693</v>
      </c>
      <c r="I63" s="87">
        <v>13946927</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15011357</v>
      </c>
      <c r="I67" s="87">
        <v>58682</v>
      </c>
    </row>
    <row r="68" spans="1:9" ht="12.75" customHeight="1" x14ac:dyDescent="0.2">
      <c r="A68" s="170" t="s">
        <v>31</v>
      </c>
      <c r="B68" s="170"/>
      <c r="C68" s="170"/>
      <c r="D68" s="170"/>
      <c r="E68" s="170"/>
      <c r="F68" s="170"/>
      <c r="G68" s="86">
        <v>61</v>
      </c>
      <c r="H68" s="87">
        <v>0</v>
      </c>
      <c r="I68" s="87">
        <v>0</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3837284</v>
      </c>
      <c r="I70" s="87">
        <v>16697866</v>
      </c>
    </row>
    <row r="71" spans="1:9" ht="12.75" customHeight="1" x14ac:dyDescent="0.2">
      <c r="A71" s="191" t="s">
        <v>60</v>
      </c>
      <c r="B71" s="191"/>
      <c r="C71" s="191"/>
      <c r="D71" s="191"/>
      <c r="E71" s="191"/>
      <c r="F71" s="191"/>
      <c r="G71" s="86">
        <v>64</v>
      </c>
      <c r="H71" s="87">
        <v>302741</v>
      </c>
      <c r="I71" s="87">
        <v>191858</v>
      </c>
    </row>
    <row r="72" spans="1:9" ht="12.75" customHeight="1" x14ac:dyDescent="0.2">
      <c r="A72" s="172" t="s">
        <v>61</v>
      </c>
      <c r="B72" s="172"/>
      <c r="C72" s="172"/>
      <c r="D72" s="172"/>
      <c r="E72" s="172"/>
      <c r="F72" s="172"/>
      <c r="G72" s="88">
        <v>65</v>
      </c>
      <c r="H72" s="89">
        <f>H8+H9+H44+H71</f>
        <v>480988785</v>
      </c>
      <c r="I72" s="89">
        <f>I8+I9+I44+I71</f>
        <v>527003749</v>
      </c>
    </row>
    <row r="73" spans="1:9" ht="12.75" customHeight="1" x14ac:dyDescent="0.2">
      <c r="A73" s="191" t="s">
        <v>62</v>
      </c>
      <c r="B73" s="191"/>
      <c r="C73" s="191"/>
      <c r="D73" s="191"/>
      <c r="E73" s="191"/>
      <c r="F73" s="191"/>
      <c r="G73" s="86">
        <v>66</v>
      </c>
      <c r="H73" s="87">
        <v>24850132</v>
      </c>
      <c r="I73" s="87">
        <v>9894285</v>
      </c>
    </row>
    <row r="74" spans="1:9" x14ac:dyDescent="0.2">
      <c r="A74" s="193" t="s">
        <v>63</v>
      </c>
      <c r="B74" s="194"/>
      <c r="C74" s="194"/>
      <c r="D74" s="194"/>
      <c r="E74" s="194"/>
      <c r="F74" s="194"/>
      <c r="G74" s="194"/>
      <c r="H74" s="194"/>
      <c r="I74" s="194"/>
    </row>
    <row r="75" spans="1:9" ht="12.75" customHeight="1" x14ac:dyDescent="0.2">
      <c r="A75" s="172" t="s">
        <v>348</v>
      </c>
      <c r="B75" s="172"/>
      <c r="C75" s="172"/>
      <c r="D75" s="172"/>
      <c r="E75" s="172"/>
      <c r="F75" s="172"/>
      <c r="G75" s="88">
        <v>67</v>
      </c>
      <c r="H75" s="89">
        <f>H76+H77+H78+H84+H85+H91+H94+H97</f>
        <v>360146577</v>
      </c>
      <c r="I75" s="89">
        <f>I76+I77+I78+I84+I85+I91+I94+I97</f>
        <v>386836505</v>
      </c>
    </row>
    <row r="76" spans="1:9" ht="12.75" customHeight="1" x14ac:dyDescent="0.2">
      <c r="A76" s="173" t="s">
        <v>64</v>
      </c>
      <c r="B76" s="173"/>
      <c r="C76" s="173"/>
      <c r="D76" s="173"/>
      <c r="E76" s="173"/>
      <c r="F76" s="173"/>
      <c r="G76" s="86">
        <v>68</v>
      </c>
      <c r="H76" s="90">
        <v>207897095</v>
      </c>
      <c r="I76" s="90">
        <v>213600090</v>
      </c>
    </row>
    <row r="77" spans="1:9" ht="12.75" customHeight="1" x14ac:dyDescent="0.2">
      <c r="A77" s="173" t="s">
        <v>65</v>
      </c>
      <c r="B77" s="173"/>
      <c r="C77" s="173"/>
      <c r="D77" s="173"/>
      <c r="E77" s="173"/>
      <c r="F77" s="173"/>
      <c r="G77" s="86">
        <v>69</v>
      </c>
      <c r="H77" s="90">
        <v>24360029</v>
      </c>
      <c r="I77" s="90">
        <v>17178956</v>
      </c>
    </row>
    <row r="78" spans="1:9" ht="12.75" customHeight="1" x14ac:dyDescent="0.2">
      <c r="A78" s="171" t="s">
        <v>66</v>
      </c>
      <c r="B78" s="171"/>
      <c r="C78" s="171"/>
      <c r="D78" s="171"/>
      <c r="E78" s="171"/>
      <c r="F78" s="171"/>
      <c r="G78" s="88">
        <v>70</v>
      </c>
      <c r="H78" s="89">
        <f>SUM(H79:H83)</f>
        <v>96580607</v>
      </c>
      <c r="I78" s="89">
        <f>SUM(I79:I83)</f>
        <v>102692645</v>
      </c>
    </row>
    <row r="79" spans="1:9" ht="12.75" customHeight="1" x14ac:dyDescent="0.2">
      <c r="A79" s="170" t="s">
        <v>67</v>
      </c>
      <c r="B79" s="170"/>
      <c r="C79" s="170"/>
      <c r="D79" s="170"/>
      <c r="E79" s="170"/>
      <c r="F79" s="170"/>
      <c r="G79" s="86">
        <v>71</v>
      </c>
      <c r="H79" s="90">
        <v>8734591</v>
      </c>
      <c r="I79" s="90">
        <v>10049070</v>
      </c>
    </row>
    <row r="80" spans="1:9" ht="12.75" customHeight="1" x14ac:dyDescent="0.2">
      <c r="A80" s="170" t="s">
        <v>68</v>
      </c>
      <c r="B80" s="170"/>
      <c r="C80" s="170"/>
      <c r="D80" s="170"/>
      <c r="E80" s="170"/>
      <c r="F80" s="170"/>
      <c r="G80" s="86">
        <v>72</v>
      </c>
      <c r="H80" s="90">
        <v>19590484</v>
      </c>
      <c r="I80" s="90">
        <v>19590484</v>
      </c>
    </row>
    <row r="81" spans="1:9" ht="12.75" customHeight="1" x14ac:dyDescent="0.2">
      <c r="A81" s="170" t="s">
        <v>69</v>
      </c>
      <c r="B81" s="170"/>
      <c r="C81" s="170"/>
      <c r="D81" s="170"/>
      <c r="E81" s="170"/>
      <c r="F81" s="170"/>
      <c r="G81" s="86">
        <v>73</v>
      </c>
      <c r="H81" s="90">
        <v>-5633740</v>
      </c>
      <c r="I81" s="90">
        <v>-6928901</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73889272</v>
      </c>
      <c r="I83" s="90">
        <v>79981992</v>
      </c>
    </row>
    <row r="84" spans="1:9" ht="12.75" customHeight="1" x14ac:dyDescent="0.2">
      <c r="A84" s="173" t="s">
        <v>72</v>
      </c>
      <c r="B84" s="173"/>
      <c r="C84" s="173"/>
      <c r="D84" s="173"/>
      <c r="E84" s="173"/>
      <c r="F84" s="173"/>
      <c r="G84" s="86">
        <v>76</v>
      </c>
      <c r="H84" s="90">
        <v>0</v>
      </c>
      <c r="I84" s="90">
        <v>0</v>
      </c>
    </row>
    <row r="85" spans="1:9" ht="12.75" customHeight="1" x14ac:dyDescent="0.2">
      <c r="A85" s="192" t="s">
        <v>442</v>
      </c>
      <c r="B85" s="192"/>
      <c r="C85" s="192"/>
      <c r="D85" s="192"/>
      <c r="E85" s="192"/>
      <c r="F85" s="192"/>
      <c r="G85" s="88">
        <v>77</v>
      </c>
      <c r="H85" s="89">
        <f>H86+H87+H88+H89+H90</f>
        <v>0</v>
      </c>
      <c r="I85" s="89">
        <f>I86+I87+I88+I89+I90</f>
        <v>0</v>
      </c>
    </row>
    <row r="86" spans="1:9" ht="25.5" customHeight="1" x14ac:dyDescent="0.2">
      <c r="A86" s="170" t="s">
        <v>441</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340</v>
      </c>
      <c r="B89" s="170"/>
      <c r="C89" s="170"/>
      <c r="D89" s="170"/>
      <c r="E89" s="170"/>
      <c r="F89" s="170"/>
      <c r="G89" s="86">
        <v>81</v>
      </c>
      <c r="H89" s="87">
        <v>0</v>
      </c>
      <c r="I89" s="87">
        <v>0</v>
      </c>
    </row>
    <row r="90" spans="1:9" ht="24" customHeight="1" x14ac:dyDescent="0.2">
      <c r="A90" s="170" t="s">
        <v>341</v>
      </c>
      <c r="B90" s="170"/>
      <c r="C90" s="170"/>
      <c r="D90" s="170"/>
      <c r="E90" s="170"/>
      <c r="F90" s="170"/>
      <c r="G90" s="86">
        <v>82</v>
      </c>
      <c r="H90" s="87">
        <v>0</v>
      </c>
      <c r="I90" s="87">
        <v>0</v>
      </c>
    </row>
    <row r="91" spans="1:9" ht="12.75" customHeight="1" x14ac:dyDescent="0.2">
      <c r="A91" s="171" t="s">
        <v>342</v>
      </c>
      <c r="B91" s="171"/>
      <c r="C91" s="171"/>
      <c r="D91" s="171"/>
      <c r="E91" s="171"/>
      <c r="F91" s="171"/>
      <c r="G91" s="88">
        <v>83</v>
      </c>
      <c r="H91" s="89">
        <f>H92-H93</f>
        <v>5019272</v>
      </c>
      <c r="I91" s="89">
        <f>I92-I93</f>
        <v>5964570</v>
      </c>
    </row>
    <row r="92" spans="1:9" ht="12.75" customHeight="1" x14ac:dyDescent="0.2">
      <c r="A92" s="170" t="s">
        <v>75</v>
      </c>
      <c r="B92" s="170"/>
      <c r="C92" s="170"/>
      <c r="D92" s="170"/>
      <c r="E92" s="170"/>
      <c r="F92" s="170"/>
      <c r="G92" s="86">
        <v>84</v>
      </c>
      <c r="H92" s="90">
        <v>5019272</v>
      </c>
      <c r="I92" s="90">
        <v>5964570</v>
      </c>
    </row>
    <row r="93" spans="1:9" ht="12.75" customHeight="1" x14ac:dyDescent="0.2">
      <c r="A93" s="170" t="s">
        <v>76</v>
      </c>
      <c r="B93" s="170"/>
      <c r="C93" s="170"/>
      <c r="D93" s="170"/>
      <c r="E93" s="170"/>
      <c r="F93" s="170"/>
      <c r="G93" s="86">
        <v>85</v>
      </c>
      <c r="H93" s="90">
        <v>0</v>
      </c>
      <c r="I93" s="90">
        <v>0</v>
      </c>
    </row>
    <row r="94" spans="1:9" ht="12.75" customHeight="1" x14ac:dyDescent="0.2">
      <c r="A94" s="171" t="s">
        <v>343</v>
      </c>
      <c r="B94" s="171"/>
      <c r="C94" s="171"/>
      <c r="D94" s="171"/>
      <c r="E94" s="171"/>
      <c r="F94" s="171"/>
      <c r="G94" s="88">
        <v>86</v>
      </c>
      <c r="H94" s="89">
        <f>H95-H96</f>
        <v>26289574</v>
      </c>
      <c r="I94" s="89">
        <f>I95-I96</f>
        <v>47400244</v>
      </c>
    </row>
    <row r="95" spans="1:9" ht="12.75" customHeight="1" x14ac:dyDescent="0.2">
      <c r="A95" s="170" t="s">
        <v>77</v>
      </c>
      <c r="B95" s="170"/>
      <c r="C95" s="170"/>
      <c r="D95" s="170"/>
      <c r="E95" s="170"/>
      <c r="F95" s="170"/>
      <c r="G95" s="86">
        <v>87</v>
      </c>
      <c r="H95" s="90">
        <v>26289574</v>
      </c>
      <c r="I95" s="90">
        <v>47400244</v>
      </c>
    </row>
    <row r="96" spans="1:9" ht="12.75" customHeight="1" x14ac:dyDescent="0.2">
      <c r="A96" s="170" t="s">
        <v>78</v>
      </c>
      <c r="B96" s="170"/>
      <c r="C96" s="170"/>
      <c r="D96" s="170"/>
      <c r="E96" s="170"/>
      <c r="F96" s="170"/>
      <c r="G96" s="86">
        <v>88</v>
      </c>
      <c r="H96" s="90">
        <v>0</v>
      </c>
      <c r="I96" s="90">
        <v>0</v>
      </c>
    </row>
    <row r="97" spans="1:9" ht="12.75" customHeight="1" x14ac:dyDescent="0.2">
      <c r="A97" s="173" t="s">
        <v>79</v>
      </c>
      <c r="B97" s="173"/>
      <c r="C97" s="173"/>
      <c r="D97" s="173"/>
      <c r="E97" s="173"/>
      <c r="F97" s="173"/>
      <c r="G97" s="86">
        <v>89</v>
      </c>
      <c r="H97" s="90">
        <v>0</v>
      </c>
      <c r="I97" s="90">
        <v>0</v>
      </c>
    </row>
    <row r="98" spans="1:9" ht="12.75" customHeight="1" x14ac:dyDescent="0.2">
      <c r="A98" s="172" t="s">
        <v>344</v>
      </c>
      <c r="B98" s="172"/>
      <c r="C98" s="172"/>
      <c r="D98" s="172"/>
      <c r="E98" s="172"/>
      <c r="F98" s="172"/>
      <c r="G98" s="88">
        <v>90</v>
      </c>
      <c r="H98" s="89">
        <f>SUM(H99:H104)</f>
        <v>5785165</v>
      </c>
      <c r="I98" s="89">
        <f>SUM(I99:I104)</f>
        <v>5738500</v>
      </c>
    </row>
    <row r="99" spans="1:9" ht="12.75" customHeight="1" x14ac:dyDescent="0.2">
      <c r="A99" s="170" t="s">
        <v>80</v>
      </c>
      <c r="B99" s="170"/>
      <c r="C99" s="170"/>
      <c r="D99" s="170"/>
      <c r="E99" s="170"/>
      <c r="F99" s="170"/>
      <c r="G99" s="86">
        <v>91</v>
      </c>
      <c r="H99" s="90">
        <v>4269056</v>
      </c>
      <c r="I99" s="90">
        <v>4114264</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1516109</v>
      </c>
      <c r="I101" s="90">
        <v>1624236</v>
      </c>
    </row>
    <row r="102" spans="1:9" ht="12.75" customHeight="1" x14ac:dyDescent="0.2">
      <c r="A102" s="170" t="s">
        <v>83</v>
      </c>
      <c r="B102" s="170"/>
      <c r="C102" s="170"/>
      <c r="D102" s="170"/>
      <c r="E102" s="170"/>
      <c r="F102" s="170"/>
      <c r="G102" s="86">
        <v>94</v>
      </c>
      <c r="H102" s="87">
        <v>0</v>
      </c>
      <c r="I102" s="87">
        <v>0</v>
      </c>
    </row>
    <row r="103" spans="1:9" ht="12.75" customHeight="1" x14ac:dyDescent="0.2">
      <c r="A103" s="170" t="s">
        <v>84</v>
      </c>
      <c r="B103" s="170"/>
      <c r="C103" s="170"/>
      <c r="D103" s="170"/>
      <c r="E103" s="170"/>
      <c r="F103" s="170"/>
      <c r="G103" s="86">
        <v>95</v>
      </c>
      <c r="H103" s="87">
        <v>0</v>
      </c>
      <c r="I103" s="87">
        <v>0</v>
      </c>
    </row>
    <row r="104" spans="1:9" ht="12.75" customHeight="1" x14ac:dyDescent="0.2">
      <c r="A104" s="170" t="s">
        <v>85</v>
      </c>
      <c r="B104" s="170"/>
      <c r="C104" s="170"/>
      <c r="D104" s="170"/>
      <c r="E104" s="170"/>
      <c r="F104" s="170"/>
      <c r="G104" s="86">
        <v>96</v>
      </c>
      <c r="H104" s="87">
        <v>0</v>
      </c>
      <c r="I104" s="87">
        <v>0</v>
      </c>
    </row>
    <row r="105" spans="1:9" ht="12.75" customHeight="1" x14ac:dyDescent="0.2">
      <c r="A105" s="172" t="s">
        <v>345</v>
      </c>
      <c r="B105" s="172"/>
      <c r="C105" s="172"/>
      <c r="D105" s="172"/>
      <c r="E105" s="172"/>
      <c r="F105" s="172"/>
      <c r="G105" s="88">
        <v>97</v>
      </c>
      <c r="H105" s="89">
        <f>SUM(H106:H116)</f>
        <v>3290595</v>
      </c>
      <c r="I105" s="89">
        <f>SUM(I106:I116)</f>
        <v>2321624</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159477</v>
      </c>
      <c r="I107" s="90">
        <v>7281</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3131118</v>
      </c>
      <c r="I111" s="90">
        <v>2314343</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0</v>
      </c>
      <c r="I115" s="87">
        <v>0</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346</v>
      </c>
      <c r="B117" s="172"/>
      <c r="C117" s="172"/>
      <c r="D117" s="172"/>
      <c r="E117" s="172"/>
      <c r="F117" s="172"/>
      <c r="G117" s="88">
        <v>109</v>
      </c>
      <c r="H117" s="89">
        <f>SUM(H118:H131)</f>
        <v>99791312</v>
      </c>
      <c r="I117" s="89">
        <f>SUM(I118:I131)</f>
        <v>112325893</v>
      </c>
    </row>
    <row r="118" spans="1:9" ht="12.75" customHeight="1" x14ac:dyDescent="0.2">
      <c r="A118" s="170" t="s">
        <v>86</v>
      </c>
      <c r="B118" s="170"/>
      <c r="C118" s="170"/>
      <c r="D118" s="170"/>
      <c r="E118" s="170"/>
      <c r="F118" s="170"/>
      <c r="G118" s="86">
        <v>110</v>
      </c>
      <c r="H118" s="90">
        <v>2811184</v>
      </c>
      <c r="I118" s="90">
        <v>3482700</v>
      </c>
    </row>
    <row r="119" spans="1:9" ht="12.75" customHeight="1" x14ac:dyDescent="0.2">
      <c r="A119" s="170" t="s">
        <v>87</v>
      </c>
      <c r="B119" s="170"/>
      <c r="C119" s="170"/>
      <c r="D119" s="170"/>
      <c r="E119" s="170"/>
      <c r="F119" s="170"/>
      <c r="G119" s="86">
        <v>111</v>
      </c>
      <c r="H119" s="90">
        <v>9086179</v>
      </c>
      <c r="I119" s="90">
        <v>18424342</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36977</v>
      </c>
      <c r="I122" s="90">
        <v>46931</v>
      </c>
    </row>
    <row r="123" spans="1:9" ht="12.75" customHeight="1" x14ac:dyDescent="0.2">
      <c r="A123" s="170" t="s">
        <v>91</v>
      </c>
      <c r="B123" s="170"/>
      <c r="C123" s="170"/>
      <c r="D123" s="170"/>
      <c r="E123" s="170"/>
      <c r="F123" s="170"/>
      <c r="G123" s="86">
        <v>115</v>
      </c>
      <c r="H123" s="90">
        <v>52028597</v>
      </c>
      <c r="I123" s="90">
        <v>41829459</v>
      </c>
    </row>
    <row r="124" spans="1:9" ht="12.75" customHeight="1" x14ac:dyDescent="0.2">
      <c r="A124" s="170" t="s">
        <v>92</v>
      </c>
      <c r="B124" s="170"/>
      <c r="C124" s="170"/>
      <c r="D124" s="170"/>
      <c r="E124" s="170"/>
      <c r="F124" s="170"/>
      <c r="G124" s="86">
        <v>116</v>
      </c>
      <c r="H124" s="90">
        <v>0</v>
      </c>
      <c r="I124" s="90">
        <v>0</v>
      </c>
    </row>
    <row r="125" spans="1:9" ht="12.75" customHeight="1" x14ac:dyDescent="0.2">
      <c r="A125" s="170" t="s">
        <v>93</v>
      </c>
      <c r="B125" s="170"/>
      <c r="C125" s="170"/>
      <c r="D125" s="170"/>
      <c r="E125" s="170"/>
      <c r="F125" s="170"/>
      <c r="G125" s="86">
        <v>117</v>
      </c>
      <c r="H125" s="90">
        <v>29900263</v>
      </c>
      <c r="I125" s="90">
        <v>40778909</v>
      </c>
    </row>
    <row r="126" spans="1:9" x14ac:dyDescent="0.2">
      <c r="A126" s="170" t="s">
        <v>94</v>
      </c>
      <c r="B126" s="170"/>
      <c r="C126" s="170"/>
      <c r="D126" s="170"/>
      <c r="E126" s="170"/>
      <c r="F126" s="170"/>
      <c r="G126" s="86">
        <v>118</v>
      </c>
      <c r="H126" s="90">
        <v>0</v>
      </c>
      <c r="I126" s="90">
        <v>8720</v>
      </c>
    </row>
    <row r="127" spans="1:9" x14ac:dyDescent="0.2">
      <c r="A127" s="170" t="s">
        <v>97</v>
      </c>
      <c r="B127" s="170"/>
      <c r="C127" s="170"/>
      <c r="D127" s="170"/>
      <c r="E127" s="170"/>
      <c r="F127" s="170"/>
      <c r="G127" s="86">
        <v>119</v>
      </c>
      <c r="H127" s="90">
        <v>4908238</v>
      </c>
      <c r="I127" s="90">
        <v>5826989</v>
      </c>
    </row>
    <row r="128" spans="1:9" x14ac:dyDescent="0.2">
      <c r="A128" s="170" t="s">
        <v>98</v>
      </c>
      <c r="B128" s="170"/>
      <c r="C128" s="170"/>
      <c r="D128" s="170"/>
      <c r="E128" s="170"/>
      <c r="F128" s="170"/>
      <c r="G128" s="86">
        <v>120</v>
      </c>
      <c r="H128" s="90">
        <v>13882</v>
      </c>
      <c r="I128" s="90">
        <v>44347</v>
      </c>
    </row>
    <row r="129" spans="1:9" x14ac:dyDescent="0.2">
      <c r="A129" s="170" t="s">
        <v>99</v>
      </c>
      <c r="B129" s="170"/>
      <c r="C129" s="170"/>
      <c r="D129" s="170"/>
      <c r="E129" s="170"/>
      <c r="F129" s="170"/>
      <c r="G129" s="86">
        <v>121</v>
      </c>
      <c r="H129" s="90">
        <v>471698</v>
      </c>
      <c r="I129" s="90">
        <v>584021</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534294</v>
      </c>
      <c r="I131" s="87">
        <v>1299475</v>
      </c>
    </row>
    <row r="132" spans="1:9" ht="22.15" customHeight="1" x14ac:dyDescent="0.2">
      <c r="A132" s="191" t="s">
        <v>102</v>
      </c>
      <c r="B132" s="191"/>
      <c r="C132" s="191"/>
      <c r="D132" s="191"/>
      <c r="E132" s="191"/>
      <c r="F132" s="191"/>
      <c r="G132" s="86">
        <v>124</v>
      </c>
      <c r="H132" s="87">
        <v>11975136</v>
      </c>
      <c r="I132" s="87">
        <v>19781227</v>
      </c>
    </row>
    <row r="133" spans="1:9" x14ac:dyDescent="0.2">
      <c r="A133" s="172" t="s">
        <v>347</v>
      </c>
      <c r="B133" s="172"/>
      <c r="C133" s="172"/>
      <c r="D133" s="172"/>
      <c r="E133" s="172"/>
      <c r="F133" s="172"/>
      <c r="G133" s="88">
        <v>125</v>
      </c>
      <c r="H133" s="89">
        <f>H75+H98+H105+H117+H132</f>
        <v>480988785</v>
      </c>
      <c r="I133" s="89">
        <f>I75+I98+I105+I117+I132</f>
        <v>527003749</v>
      </c>
    </row>
    <row r="134" spans="1:9" x14ac:dyDescent="0.2">
      <c r="A134" s="191" t="s">
        <v>103</v>
      </c>
      <c r="B134" s="191"/>
      <c r="C134" s="191"/>
      <c r="D134" s="191"/>
      <c r="E134" s="191"/>
      <c r="F134" s="191"/>
      <c r="G134" s="86">
        <v>126</v>
      </c>
      <c r="H134" s="87">
        <v>24850132</v>
      </c>
      <c r="I134" s="87">
        <v>9894285</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A2" sqref="A2:I2"/>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2" t="s">
        <v>105</v>
      </c>
      <c r="B1" s="175"/>
      <c r="C1" s="175"/>
      <c r="D1" s="175"/>
      <c r="E1" s="175"/>
      <c r="F1" s="175"/>
      <c r="G1" s="175"/>
      <c r="H1" s="175"/>
      <c r="I1" s="175"/>
    </row>
    <row r="2" spans="1:9" x14ac:dyDescent="0.2">
      <c r="A2" s="201" t="s">
        <v>461</v>
      </c>
      <c r="B2" s="177"/>
      <c r="C2" s="177"/>
      <c r="D2" s="177"/>
      <c r="E2" s="177"/>
      <c r="F2" s="177"/>
      <c r="G2" s="177"/>
      <c r="H2" s="177"/>
      <c r="I2" s="177"/>
    </row>
    <row r="3" spans="1:9" x14ac:dyDescent="0.2">
      <c r="A3" s="210" t="s">
        <v>443</v>
      </c>
      <c r="B3" s="211"/>
      <c r="C3" s="211"/>
      <c r="D3" s="211"/>
      <c r="E3" s="211"/>
      <c r="F3" s="211"/>
      <c r="G3" s="211"/>
      <c r="H3" s="211"/>
      <c r="I3" s="211"/>
    </row>
    <row r="4" spans="1:9" x14ac:dyDescent="0.2">
      <c r="A4" s="200" t="s">
        <v>460</v>
      </c>
      <c r="B4" s="181"/>
      <c r="C4" s="181"/>
      <c r="D4" s="181"/>
      <c r="E4" s="181"/>
      <c r="F4" s="181"/>
      <c r="G4" s="181"/>
      <c r="H4" s="181"/>
      <c r="I4" s="182"/>
    </row>
    <row r="5" spans="1:9" ht="23.25" x14ac:dyDescent="0.2">
      <c r="A5" s="196" t="s">
        <v>2</v>
      </c>
      <c r="B5" s="197"/>
      <c r="C5" s="197"/>
      <c r="D5" s="197"/>
      <c r="E5" s="197"/>
      <c r="F5" s="197"/>
      <c r="G5" s="92" t="s">
        <v>106</v>
      </c>
      <c r="H5" s="93" t="s">
        <v>292</v>
      </c>
      <c r="I5" s="93" t="s">
        <v>276</v>
      </c>
    </row>
    <row r="6" spans="1:9" x14ac:dyDescent="0.2">
      <c r="A6" s="198">
        <v>1</v>
      </c>
      <c r="B6" s="199"/>
      <c r="C6" s="199"/>
      <c r="D6" s="199"/>
      <c r="E6" s="199"/>
      <c r="F6" s="199"/>
      <c r="G6" s="94">
        <v>2</v>
      </c>
      <c r="H6" s="93">
        <v>3</v>
      </c>
      <c r="I6" s="93">
        <v>4</v>
      </c>
    </row>
    <row r="7" spans="1:9" x14ac:dyDescent="0.2">
      <c r="A7" s="172" t="s">
        <v>363</v>
      </c>
      <c r="B7" s="172"/>
      <c r="C7" s="172"/>
      <c r="D7" s="172"/>
      <c r="E7" s="172"/>
      <c r="F7" s="172"/>
      <c r="G7" s="88">
        <v>1</v>
      </c>
      <c r="H7" s="89">
        <f>SUM(H8:H12)</f>
        <v>319503447</v>
      </c>
      <c r="I7" s="89">
        <f>SUM(I8:I12)</f>
        <v>347378352</v>
      </c>
    </row>
    <row r="8" spans="1:9" x14ac:dyDescent="0.2">
      <c r="A8" s="170" t="s">
        <v>118</v>
      </c>
      <c r="B8" s="170"/>
      <c r="C8" s="170"/>
      <c r="D8" s="170"/>
      <c r="E8" s="170"/>
      <c r="F8" s="170"/>
      <c r="G8" s="86">
        <v>2</v>
      </c>
      <c r="H8" s="87">
        <v>125188822</v>
      </c>
      <c r="I8" s="87">
        <v>133448532</v>
      </c>
    </row>
    <row r="9" spans="1:9" x14ac:dyDescent="0.2">
      <c r="A9" s="170" t="s">
        <v>119</v>
      </c>
      <c r="B9" s="170"/>
      <c r="C9" s="170"/>
      <c r="D9" s="170"/>
      <c r="E9" s="170"/>
      <c r="F9" s="170"/>
      <c r="G9" s="86">
        <v>3</v>
      </c>
      <c r="H9" s="87">
        <v>193232636</v>
      </c>
      <c r="I9" s="87">
        <v>212297593</v>
      </c>
    </row>
    <row r="10" spans="1:9" x14ac:dyDescent="0.2">
      <c r="A10" s="170" t="s">
        <v>120</v>
      </c>
      <c r="B10" s="170"/>
      <c r="C10" s="170"/>
      <c r="D10" s="170"/>
      <c r="E10" s="170"/>
      <c r="F10" s="170"/>
      <c r="G10" s="86">
        <v>4</v>
      </c>
      <c r="H10" s="87">
        <v>0</v>
      </c>
      <c r="I10" s="87">
        <v>0</v>
      </c>
    </row>
    <row r="11" spans="1:9" x14ac:dyDescent="0.2">
      <c r="A11" s="170" t="s">
        <v>121</v>
      </c>
      <c r="B11" s="170"/>
      <c r="C11" s="170"/>
      <c r="D11" s="170"/>
      <c r="E11" s="170"/>
      <c r="F11" s="170"/>
      <c r="G11" s="86">
        <v>5</v>
      </c>
      <c r="H11" s="87">
        <v>0</v>
      </c>
      <c r="I11" s="87">
        <v>0</v>
      </c>
    </row>
    <row r="12" spans="1:9" x14ac:dyDescent="0.2">
      <c r="A12" s="170" t="s">
        <v>122</v>
      </c>
      <c r="B12" s="170"/>
      <c r="C12" s="170"/>
      <c r="D12" s="170"/>
      <c r="E12" s="170"/>
      <c r="F12" s="170"/>
      <c r="G12" s="86">
        <v>6</v>
      </c>
      <c r="H12" s="87">
        <v>1081989</v>
      </c>
      <c r="I12" s="87">
        <v>1632227</v>
      </c>
    </row>
    <row r="13" spans="1:9" ht="16.5" customHeight="1" x14ac:dyDescent="0.2">
      <c r="A13" s="172" t="s">
        <v>364</v>
      </c>
      <c r="B13" s="172"/>
      <c r="C13" s="172"/>
      <c r="D13" s="172"/>
      <c r="E13" s="172"/>
      <c r="F13" s="172"/>
      <c r="G13" s="88">
        <v>7</v>
      </c>
      <c r="H13" s="89">
        <f>H14+H15+H19+H23+H24+H25+H28+H35</f>
        <v>300807864</v>
      </c>
      <c r="I13" s="89">
        <f>I14+I15+I19+I23+I24+I25+I28+I35</f>
        <v>326918033</v>
      </c>
    </row>
    <row r="14" spans="1:9" x14ac:dyDescent="0.2">
      <c r="A14" s="170" t="s">
        <v>107</v>
      </c>
      <c r="B14" s="170"/>
      <c r="C14" s="170"/>
      <c r="D14" s="170"/>
      <c r="E14" s="170"/>
      <c r="F14" s="170"/>
      <c r="G14" s="86">
        <v>8</v>
      </c>
      <c r="H14" s="87">
        <v>-8127489</v>
      </c>
      <c r="I14" s="87">
        <v>568514</v>
      </c>
    </row>
    <row r="15" spans="1:9" x14ac:dyDescent="0.2">
      <c r="A15" s="209" t="s">
        <v>435</v>
      </c>
      <c r="B15" s="209"/>
      <c r="C15" s="209"/>
      <c r="D15" s="209"/>
      <c r="E15" s="209"/>
      <c r="F15" s="209"/>
      <c r="G15" s="88">
        <v>9</v>
      </c>
      <c r="H15" s="89">
        <f>SUM(H16:H18)</f>
        <v>218990109</v>
      </c>
      <c r="I15" s="89">
        <f>SUM(I16:I18)</f>
        <v>232011596</v>
      </c>
    </row>
    <row r="16" spans="1:9" x14ac:dyDescent="0.2">
      <c r="A16" s="203" t="s">
        <v>123</v>
      </c>
      <c r="B16" s="203"/>
      <c r="C16" s="203"/>
      <c r="D16" s="203"/>
      <c r="E16" s="203"/>
      <c r="F16" s="203"/>
      <c r="G16" s="86">
        <v>10</v>
      </c>
      <c r="H16" s="87">
        <v>148238790</v>
      </c>
      <c r="I16" s="87">
        <v>157380608</v>
      </c>
    </row>
    <row r="17" spans="1:9" x14ac:dyDescent="0.2">
      <c r="A17" s="203" t="s">
        <v>124</v>
      </c>
      <c r="B17" s="203"/>
      <c r="C17" s="203"/>
      <c r="D17" s="203"/>
      <c r="E17" s="203"/>
      <c r="F17" s="203"/>
      <c r="G17" s="86">
        <v>11</v>
      </c>
      <c r="H17" s="87">
        <v>43797788</v>
      </c>
      <c r="I17" s="87">
        <v>48488437</v>
      </c>
    </row>
    <row r="18" spans="1:9" x14ac:dyDescent="0.2">
      <c r="A18" s="203" t="s">
        <v>125</v>
      </c>
      <c r="B18" s="203"/>
      <c r="C18" s="203"/>
      <c r="D18" s="203"/>
      <c r="E18" s="203"/>
      <c r="F18" s="203"/>
      <c r="G18" s="86">
        <v>12</v>
      </c>
      <c r="H18" s="87">
        <v>26953531</v>
      </c>
      <c r="I18" s="87">
        <v>26142551</v>
      </c>
    </row>
    <row r="19" spans="1:9" x14ac:dyDescent="0.2">
      <c r="A19" s="209" t="s">
        <v>436</v>
      </c>
      <c r="B19" s="209"/>
      <c r="C19" s="209"/>
      <c r="D19" s="209"/>
      <c r="E19" s="209"/>
      <c r="F19" s="209"/>
      <c r="G19" s="88">
        <v>13</v>
      </c>
      <c r="H19" s="89">
        <f>SUM(H20:H22)</f>
        <v>65612597</v>
      </c>
      <c r="I19" s="89">
        <f>SUM(I20:I22)</f>
        <v>71721254</v>
      </c>
    </row>
    <row r="20" spans="1:9" x14ac:dyDescent="0.2">
      <c r="A20" s="203" t="s">
        <v>108</v>
      </c>
      <c r="B20" s="203"/>
      <c r="C20" s="203"/>
      <c r="D20" s="203"/>
      <c r="E20" s="203"/>
      <c r="F20" s="203"/>
      <c r="G20" s="86">
        <v>14</v>
      </c>
      <c r="H20" s="87">
        <v>46223272</v>
      </c>
      <c r="I20" s="87">
        <v>50029453</v>
      </c>
    </row>
    <row r="21" spans="1:9" x14ac:dyDescent="0.2">
      <c r="A21" s="203" t="s">
        <v>109</v>
      </c>
      <c r="B21" s="203"/>
      <c r="C21" s="203"/>
      <c r="D21" s="203"/>
      <c r="E21" s="203"/>
      <c r="F21" s="203"/>
      <c r="G21" s="86">
        <v>15</v>
      </c>
      <c r="H21" s="87">
        <v>12171754</v>
      </c>
      <c r="I21" s="87">
        <v>13727369</v>
      </c>
    </row>
    <row r="22" spans="1:9" x14ac:dyDescent="0.2">
      <c r="A22" s="203" t="s">
        <v>110</v>
      </c>
      <c r="B22" s="203"/>
      <c r="C22" s="203"/>
      <c r="D22" s="203"/>
      <c r="E22" s="203"/>
      <c r="F22" s="203"/>
      <c r="G22" s="86">
        <v>16</v>
      </c>
      <c r="H22" s="87">
        <v>7217571</v>
      </c>
      <c r="I22" s="87">
        <v>7964432</v>
      </c>
    </row>
    <row r="23" spans="1:9" x14ac:dyDescent="0.2">
      <c r="A23" s="170" t="s">
        <v>111</v>
      </c>
      <c r="B23" s="170"/>
      <c r="C23" s="170"/>
      <c r="D23" s="170"/>
      <c r="E23" s="170"/>
      <c r="F23" s="170"/>
      <c r="G23" s="86">
        <v>17</v>
      </c>
      <c r="H23" s="87">
        <v>14136392</v>
      </c>
      <c r="I23" s="87">
        <v>15578265</v>
      </c>
    </row>
    <row r="24" spans="1:9" x14ac:dyDescent="0.2">
      <c r="A24" s="170" t="s">
        <v>112</v>
      </c>
      <c r="B24" s="170"/>
      <c r="C24" s="170"/>
      <c r="D24" s="170"/>
      <c r="E24" s="170"/>
      <c r="F24" s="170"/>
      <c r="G24" s="86">
        <v>18</v>
      </c>
      <c r="H24" s="87">
        <v>5654533</v>
      </c>
      <c r="I24" s="87">
        <v>7219466</v>
      </c>
    </row>
    <row r="25" spans="1:9" x14ac:dyDescent="0.2">
      <c r="A25" s="209" t="s">
        <v>437</v>
      </c>
      <c r="B25" s="209"/>
      <c r="C25" s="209"/>
      <c r="D25" s="209"/>
      <c r="E25" s="209"/>
      <c r="F25" s="209"/>
      <c r="G25" s="88">
        <v>19</v>
      </c>
      <c r="H25" s="89">
        <f>H26+H27</f>
        <v>2936743</v>
      </c>
      <c r="I25" s="89">
        <f>I26+I27</f>
        <v>-890616</v>
      </c>
    </row>
    <row r="26" spans="1:9" x14ac:dyDescent="0.2">
      <c r="A26" s="203" t="s">
        <v>126</v>
      </c>
      <c r="B26" s="203"/>
      <c r="C26" s="203"/>
      <c r="D26" s="203"/>
      <c r="E26" s="203"/>
      <c r="F26" s="203"/>
      <c r="G26" s="86">
        <v>20</v>
      </c>
      <c r="H26" s="87">
        <v>122847</v>
      </c>
      <c r="I26" s="87">
        <v>233698</v>
      </c>
    </row>
    <row r="27" spans="1:9" x14ac:dyDescent="0.2">
      <c r="A27" s="203" t="s">
        <v>127</v>
      </c>
      <c r="B27" s="203"/>
      <c r="C27" s="203"/>
      <c r="D27" s="203"/>
      <c r="E27" s="203"/>
      <c r="F27" s="203"/>
      <c r="G27" s="86">
        <v>21</v>
      </c>
      <c r="H27" s="87">
        <v>2813896</v>
      </c>
      <c r="I27" s="87">
        <v>-1124314</v>
      </c>
    </row>
    <row r="28" spans="1:9" x14ac:dyDescent="0.2">
      <c r="A28" s="209" t="s">
        <v>438</v>
      </c>
      <c r="B28" s="209"/>
      <c r="C28" s="209"/>
      <c r="D28" s="209"/>
      <c r="E28" s="209"/>
      <c r="F28" s="209"/>
      <c r="G28" s="88">
        <v>22</v>
      </c>
      <c r="H28" s="89">
        <f>SUM(H29:H34)</f>
        <v>88835</v>
      </c>
      <c r="I28" s="89">
        <f>SUM(I29:I34)</f>
        <v>111751</v>
      </c>
    </row>
    <row r="29" spans="1:9" x14ac:dyDescent="0.2">
      <c r="A29" s="203" t="s">
        <v>128</v>
      </c>
      <c r="B29" s="203"/>
      <c r="C29" s="203"/>
      <c r="D29" s="203"/>
      <c r="E29" s="203"/>
      <c r="F29" s="203"/>
      <c r="G29" s="86">
        <v>23</v>
      </c>
      <c r="H29" s="87">
        <v>0</v>
      </c>
      <c r="I29" s="87">
        <v>0</v>
      </c>
    </row>
    <row r="30" spans="1:9" x14ac:dyDescent="0.2">
      <c r="A30" s="203" t="s">
        <v>129</v>
      </c>
      <c r="B30" s="203"/>
      <c r="C30" s="203"/>
      <c r="D30" s="203"/>
      <c r="E30" s="203"/>
      <c r="F30" s="203"/>
      <c r="G30" s="86">
        <v>24</v>
      </c>
      <c r="H30" s="87">
        <v>0</v>
      </c>
      <c r="I30" s="87">
        <v>0</v>
      </c>
    </row>
    <row r="31" spans="1:9" x14ac:dyDescent="0.2">
      <c r="A31" s="203" t="s">
        <v>130</v>
      </c>
      <c r="B31" s="203"/>
      <c r="C31" s="203"/>
      <c r="D31" s="203"/>
      <c r="E31" s="203"/>
      <c r="F31" s="203"/>
      <c r="G31" s="86">
        <v>25</v>
      </c>
      <c r="H31" s="87">
        <v>88835</v>
      </c>
      <c r="I31" s="87">
        <v>111751</v>
      </c>
    </row>
    <row r="32" spans="1:9" x14ac:dyDescent="0.2">
      <c r="A32" s="203" t="s">
        <v>131</v>
      </c>
      <c r="B32" s="203"/>
      <c r="C32" s="203"/>
      <c r="D32" s="203"/>
      <c r="E32" s="203"/>
      <c r="F32" s="203"/>
      <c r="G32" s="86">
        <v>26</v>
      </c>
      <c r="H32" s="87">
        <v>0</v>
      </c>
      <c r="I32" s="87">
        <v>0</v>
      </c>
    </row>
    <row r="33" spans="1:9" x14ac:dyDescent="0.2">
      <c r="A33" s="203" t="s">
        <v>132</v>
      </c>
      <c r="B33" s="203"/>
      <c r="C33" s="203"/>
      <c r="D33" s="203"/>
      <c r="E33" s="203"/>
      <c r="F33" s="203"/>
      <c r="G33" s="86">
        <v>27</v>
      </c>
      <c r="H33" s="87">
        <v>0</v>
      </c>
      <c r="I33" s="87">
        <v>0</v>
      </c>
    </row>
    <row r="34" spans="1:9" x14ac:dyDescent="0.2">
      <c r="A34" s="203" t="s">
        <v>133</v>
      </c>
      <c r="B34" s="203"/>
      <c r="C34" s="203"/>
      <c r="D34" s="203"/>
      <c r="E34" s="203"/>
      <c r="F34" s="203"/>
      <c r="G34" s="86">
        <v>28</v>
      </c>
      <c r="H34" s="87">
        <v>0</v>
      </c>
      <c r="I34" s="87">
        <v>0</v>
      </c>
    </row>
    <row r="35" spans="1:9" x14ac:dyDescent="0.2">
      <c r="A35" s="170" t="s">
        <v>113</v>
      </c>
      <c r="B35" s="170"/>
      <c r="C35" s="170"/>
      <c r="D35" s="170"/>
      <c r="E35" s="170"/>
      <c r="F35" s="170"/>
      <c r="G35" s="86">
        <v>29</v>
      </c>
      <c r="H35" s="87">
        <v>1516144</v>
      </c>
      <c r="I35" s="87">
        <v>597803</v>
      </c>
    </row>
    <row r="36" spans="1:9" x14ac:dyDescent="0.2">
      <c r="A36" s="172" t="s">
        <v>365</v>
      </c>
      <c r="B36" s="172"/>
      <c r="C36" s="172"/>
      <c r="D36" s="172"/>
      <c r="E36" s="172"/>
      <c r="F36" s="172"/>
      <c r="G36" s="88">
        <v>30</v>
      </c>
      <c r="H36" s="89">
        <f>SUM(H37:H46)</f>
        <v>11621719</v>
      </c>
      <c r="I36" s="89">
        <f>SUM(I37:I46)</f>
        <v>12016911</v>
      </c>
    </row>
    <row r="37" spans="1:9" x14ac:dyDescent="0.2">
      <c r="A37" s="170" t="s">
        <v>134</v>
      </c>
      <c r="B37" s="170"/>
      <c r="C37" s="170"/>
      <c r="D37" s="170"/>
      <c r="E37" s="170"/>
      <c r="F37" s="170"/>
      <c r="G37" s="86">
        <v>31</v>
      </c>
      <c r="H37" s="87">
        <v>11231941</v>
      </c>
      <c r="I37" s="87">
        <v>11113345</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327258</v>
      </c>
      <c r="I40" s="87">
        <v>372715</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3279</v>
      </c>
      <c r="I42" s="87">
        <v>2220</v>
      </c>
    </row>
    <row r="43" spans="1:9" x14ac:dyDescent="0.2">
      <c r="A43" s="170" t="s">
        <v>140</v>
      </c>
      <c r="B43" s="170"/>
      <c r="C43" s="170"/>
      <c r="D43" s="170"/>
      <c r="E43" s="170"/>
      <c r="F43" s="170"/>
      <c r="G43" s="86">
        <v>37</v>
      </c>
      <c r="H43" s="87">
        <v>42525</v>
      </c>
      <c r="I43" s="87">
        <v>490757</v>
      </c>
    </row>
    <row r="44" spans="1:9" x14ac:dyDescent="0.2">
      <c r="A44" s="170" t="s">
        <v>141</v>
      </c>
      <c r="B44" s="170"/>
      <c r="C44" s="170"/>
      <c r="D44" s="170"/>
      <c r="E44" s="170"/>
      <c r="F44" s="170"/>
      <c r="G44" s="86">
        <v>38</v>
      </c>
      <c r="H44" s="87">
        <v>0</v>
      </c>
      <c r="I44" s="87">
        <v>0</v>
      </c>
    </row>
    <row r="45" spans="1:9" x14ac:dyDescent="0.2">
      <c r="A45" s="170" t="s">
        <v>142</v>
      </c>
      <c r="B45" s="170"/>
      <c r="C45" s="170"/>
      <c r="D45" s="170"/>
      <c r="E45" s="170"/>
      <c r="F45" s="170"/>
      <c r="G45" s="86">
        <v>39</v>
      </c>
      <c r="H45" s="87">
        <v>16716</v>
      </c>
      <c r="I45" s="87">
        <v>37874</v>
      </c>
    </row>
    <row r="46" spans="1:9" x14ac:dyDescent="0.2">
      <c r="A46" s="170" t="s">
        <v>143</v>
      </c>
      <c r="B46" s="170"/>
      <c r="C46" s="170"/>
      <c r="D46" s="170"/>
      <c r="E46" s="170"/>
      <c r="F46" s="170"/>
      <c r="G46" s="86">
        <v>40</v>
      </c>
      <c r="H46" s="87">
        <v>0</v>
      </c>
      <c r="I46" s="87">
        <v>0</v>
      </c>
    </row>
    <row r="47" spans="1:9" x14ac:dyDescent="0.2">
      <c r="A47" s="172" t="s">
        <v>366</v>
      </c>
      <c r="B47" s="172"/>
      <c r="C47" s="172"/>
      <c r="D47" s="172"/>
      <c r="E47" s="172"/>
      <c r="F47" s="172"/>
      <c r="G47" s="88">
        <v>41</v>
      </c>
      <c r="H47" s="89">
        <f>SUM(H48:H54)</f>
        <v>318707</v>
      </c>
      <c r="I47" s="89">
        <f>SUM(I48:I54)</f>
        <v>708381</v>
      </c>
    </row>
    <row r="48" spans="1:9" ht="23.45" customHeight="1" x14ac:dyDescent="0.2">
      <c r="A48" s="170" t="s">
        <v>144</v>
      </c>
      <c r="B48" s="170"/>
      <c r="C48" s="170"/>
      <c r="D48" s="170"/>
      <c r="E48" s="170"/>
      <c r="F48" s="170"/>
      <c r="G48" s="86">
        <v>42</v>
      </c>
      <c r="H48" s="87">
        <v>121307</v>
      </c>
      <c r="I48" s="87">
        <v>294990</v>
      </c>
    </row>
    <row r="49" spans="1:9" x14ac:dyDescent="0.2">
      <c r="A49" s="195" t="s">
        <v>145</v>
      </c>
      <c r="B49" s="195"/>
      <c r="C49" s="195"/>
      <c r="D49" s="195"/>
      <c r="E49" s="195"/>
      <c r="F49" s="195"/>
      <c r="G49" s="86">
        <v>43</v>
      </c>
      <c r="H49" s="87">
        <v>0</v>
      </c>
      <c r="I49" s="87">
        <v>0</v>
      </c>
    </row>
    <row r="50" spans="1:9" x14ac:dyDescent="0.2">
      <c r="A50" s="195" t="s">
        <v>146</v>
      </c>
      <c r="B50" s="195"/>
      <c r="C50" s="195"/>
      <c r="D50" s="195"/>
      <c r="E50" s="195"/>
      <c r="F50" s="195"/>
      <c r="G50" s="86">
        <v>44</v>
      </c>
      <c r="H50" s="87">
        <v>185619</v>
      </c>
      <c r="I50" s="87">
        <v>393373</v>
      </c>
    </row>
    <row r="51" spans="1:9" x14ac:dyDescent="0.2">
      <c r="A51" s="195" t="s">
        <v>147</v>
      </c>
      <c r="B51" s="195"/>
      <c r="C51" s="195"/>
      <c r="D51" s="195"/>
      <c r="E51" s="195"/>
      <c r="F51" s="195"/>
      <c r="G51" s="86">
        <v>45</v>
      </c>
      <c r="H51" s="87">
        <v>11781</v>
      </c>
      <c r="I51" s="87">
        <v>20018</v>
      </c>
    </row>
    <row r="52" spans="1:9" x14ac:dyDescent="0.2">
      <c r="A52" s="195" t="s">
        <v>148</v>
      </c>
      <c r="B52" s="195"/>
      <c r="C52" s="195"/>
      <c r="D52" s="195"/>
      <c r="E52" s="195"/>
      <c r="F52" s="195"/>
      <c r="G52" s="86">
        <v>46</v>
      </c>
      <c r="H52" s="87">
        <v>0</v>
      </c>
      <c r="I52" s="87">
        <v>0</v>
      </c>
    </row>
    <row r="53" spans="1:9" x14ac:dyDescent="0.2">
      <c r="A53" s="195" t="s">
        <v>149</v>
      </c>
      <c r="B53" s="195"/>
      <c r="C53" s="195"/>
      <c r="D53" s="195"/>
      <c r="E53" s="195"/>
      <c r="F53" s="195"/>
      <c r="G53" s="86">
        <v>47</v>
      </c>
      <c r="H53" s="87">
        <v>0</v>
      </c>
      <c r="I53" s="87">
        <v>0</v>
      </c>
    </row>
    <row r="54" spans="1:9" x14ac:dyDescent="0.2">
      <c r="A54" s="195" t="s">
        <v>150</v>
      </c>
      <c r="B54" s="195"/>
      <c r="C54" s="195"/>
      <c r="D54" s="195"/>
      <c r="E54" s="195"/>
      <c r="F54" s="195"/>
      <c r="G54" s="86">
        <v>48</v>
      </c>
      <c r="H54" s="87">
        <v>0</v>
      </c>
      <c r="I54" s="87">
        <v>0</v>
      </c>
    </row>
    <row r="55" spans="1:9" ht="30.6" customHeight="1" x14ac:dyDescent="0.2">
      <c r="A55" s="191" t="s">
        <v>151</v>
      </c>
      <c r="B55" s="191"/>
      <c r="C55" s="191"/>
      <c r="D55" s="191"/>
      <c r="E55" s="191"/>
      <c r="F55" s="191"/>
      <c r="G55" s="86">
        <v>49</v>
      </c>
      <c r="H55" s="87">
        <v>0</v>
      </c>
      <c r="I55" s="87">
        <v>0</v>
      </c>
    </row>
    <row r="56" spans="1:9" x14ac:dyDescent="0.2">
      <c r="A56" s="191" t="s">
        <v>152</v>
      </c>
      <c r="B56" s="191"/>
      <c r="C56" s="191"/>
      <c r="D56" s="191"/>
      <c r="E56" s="191"/>
      <c r="F56" s="191"/>
      <c r="G56" s="86">
        <v>50</v>
      </c>
      <c r="H56" s="87">
        <v>0</v>
      </c>
      <c r="I56" s="87">
        <v>0</v>
      </c>
    </row>
    <row r="57" spans="1:9" ht="28.9" customHeight="1" x14ac:dyDescent="0.2">
      <c r="A57" s="191" t="s">
        <v>153</v>
      </c>
      <c r="B57" s="191"/>
      <c r="C57" s="191"/>
      <c r="D57" s="191"/>
      <c r="E57" s="191"/>
      <c r="F57" s="191"/>
      <c r="G57" s="86">
        <v>51</v>
      </c>
      <c r="H57" s="87">
        <v>0</v>
      </c>
      <c r="I57" s="87">
        <v>0</v>
      </c>
    </row>
    <row r="58" spans="1:9" x14ac:dyDescent="0.2">
      <c r="A58" s="191" t="s">
        <v>154</v>
      </c>
      <c r="B58" s="191"/>
      <c r="C58" s="191"/>
      <c r="D58" s="191"/>
      <c r="E58" s="191"/>
      <c r="F58" s="191"/>
      <c r="G58" s="86">
        <v>52</v>
      </c>
      <c r="H58" s="87">
        <v>0</v>
      </c>
      <c r="I58" s="87">
        <v>0</v>
      </c>
    </row>
    <row r="59" spans="1:9" x14ac:dyDescent="0.2">
      <c r="A59" s="172" t="s">
        <v>367</v>
      </c>
      <c r="B59" s="172"/>
      <c r="C59" s="172"/>
      <c r="D59" s="172"/>
      <c r="E59" s="172"/>
      <c r="F59" s="172"/>
      <c r="G59" s="88">
        <v>53</v>
      </c>
      <c r="H59" s="89">
        <f>H7+H36+H55+H56</f>
        <v>331125166</v>
      </c>
      <c r="I59" s="89">
        <f>I7+I36+I55+I56</f>
        <v>359395263</v>
      </c>
    </row>
    <row r="60" spans="1:9" x14ac:dyDescent="0.2">
      <c r="A60" s="172" t="s">
        <v>368</v>
      </c>
      <c r="B60" s="172"/>
      <c r="C60" s="172"/>
      <c r="D60" s="172"/>
      <c r="E60" s="172"/>
      <c r="F60" s="172"/>
      <c r="G60" s="88">
        <v>54</v>
      </c>
      <c r="H60" s="89">
        <f>H13+H47+H57+H58</f>
        <v>301126571</v>
      </c>
      <c r="I60" s="89">
        <f>I13+I47+I57+I58</f>
        <v>327626414</v>
      </c>
    </row>
    <row r="61" spans="1:9" x14ac:dyDescent="0.2">
      <c r="A61" s="172" t="s">
        <v>370</v>
      </c>
      <c r="B61" s="172"/>
      <c r="C61" s="172"/>
      <c r="D61" s="172"/>
      <c r="E61" s="172"/>
      <c r="F61" s="172"/>
      <c r="G61" s="88">
        <v>55</v>
      </c>
      <c r="H61" s="89">
        <f>H59-H60</f>
        <v>29998595</v>
      </c>
      <c r="I61" s="89">
        <f>I59-I60</f>
        <v>31768849</v>
      </c>
    </row>
    <row r="62" spans="1:9" x14ac:dyDescent="0.2">
      <c r="A62" s="204" t="s">
        <v>371</v>
      </c>
      <c r="B62" s="204"/>
      <c r="C62" s="204"/>
      <c r="D62" s="204"/>
      <c r="E62" s="204"/>
      <c r="F62" s="204"/>
      <c r="G62" s="88">
        <v>56</v>
      </c>
      <c r="H62" s="89">
        <f>+IF((H59-H60)&gt;0,(H59-H60),0)</f>
        <v>29998595</v>
      </c>
      <c r="I62" s="89">
        <f>+IF((I59-I60)&gt;0,(I59-I60),0)</f>
        <v>31768849</v>
      </c>
    </row>
    <row r="63" spans="1:9" x14ac:dyDescent="0.2">
      <c r="A63" s="204" t="s">
        <v>372</v>
      </c>
      <c r="B63" s="204"/>
      <c r="C63" s="204"/>
      <c r="D63" s="204"/>
      <c r="E63" s="204"/>
      <c r="F63" s="204"/>
      <c r="G63" s="88">
        <v>57</v>
      </c>
      <c r="H63" s="89">
        <f>+IF((H59-H60)&lt;0,(H59-H60),0)</f>
        <v>0</v>
      </c>
      <c r="I63" s="89">
        <f>+IF((I59-I60)&lt;0,(I59-I60),0)</f>
        <v>0</v>
      </c>
    </row>
    <row r="64" spans="1:9" x14ac:dyDescent="0.2">
      <c r="A64" s="191" t="s">
        <v>114</v>
      </c>
      <c r="B64" s="191"/>
      <c r="C64" s="191"/>
      <c r="D64" s="191"/>
      <c r="E64" s="191"/>
      <c r="F64" s="191"/>
      <c r="G64" s="86">
        <v>58</v>
      </c>
      <c r="H64" s="87">
        <v>3709021</v>
      </c>
      <c r="I64" s="87">
        <v>-15631395</v>
      </c>
    </row>
    <row r="65" spans="1:9" x14ac:dyDescent="0.2">
      <c r="A65" s="172" t="s">
        <v>373</v>
      </c>
      <c r="B65" s="172"/>
      <c r="C65" s="172"/>
      <c r="D65" s="172"/>
      <c r="E65" s="172"/>
      <c r="F65" s="172"/>
      <c r="G65" s="88">
        <v>59</v>
      </c>
      <c r="H65" s="89">
        <f>H61-H64</f>
        <v>26289574</v>
      </c>
      <c r="I65" s="89">
        <f>I61-I64</f>
        <v>47400244</v>
      </c>
    </row>
    <row r="66" spans="1:9" x14ac:dyDescent="0.2">
      <c r="A66" s="204" t="s">
        <v>374</v>
      </c>
      <c r="B66" s="204"/>
      <c r="C66" s="204"/>
      <c r="D66" s="204"/>
      <c r="E66" s="204"/>
      <c r="F66" s="204"/>
      <c r="G66" s="88">
        <v>60</v>
      </c>
      <c r="H66" s="89">
        <f>+IF((H61-H64)&gt;0,(H61-H64),0)</f>
        <v>26289574</v>
      </c>
      <c r="I66" s="89">
        <f>+IF((I61-I64)&gt;0,(I61-I64),0)</f>
        <v>47400244</v>
      </c>
    </row>
    <row r="67" spans="1:9" x14ac:dyDescent="0.2">
      <c r="A67" s="204" t="s">
        <v>375</v>
      </c>
      <c r="B67" s="204"/>
      <c r="C67" s="204"/>
      <c r="D67" s="204"/>
      <c r="E67" s="204"/>
      <c r="F67" s="204"/>
      <c r="G67" s="88">
        <v>61</v>
      </c>
      <c r="H67" s="89">
        <f>+IF((H61-H64)&lt;0,(H61-H64),0)</f>
        <v>0</v>
      </c>
      <c r="I67" s="89">
        <f>+IF((I61-I64)&lt;0,(I61-I64),0)</f>
        <v>0</v>
      </c>
    </row>
    <row r="68" spans="1:9" x14ac:dyDescent="0.2">
      <c r="A68" s="193" t="s">
        <v>155</v>
      </c>
      <c r="B68" s="193"/>
      <c r="C68" s="193"/>
      <c r="D68" s="193"/>
      <c r="E68" s="193"/>
      <c r="F68" s="193"/>
      <c r="G68" s="205"/>
      <c r="H68" s="205"/>
      <c r="I68" s="205"/>
    </row>
    <row r="69" spans="1:9" ht="25.9" customHeight="1" x14ac:dyDescent="0.2">
      <c r="A69" s="172" t="s">
        <v>376</v>
      </c>
      <c r="B69" s="172"/>
      <c r="C69" s="172"/>
      <c r="D69" s="172"/>
      <c r="E69" s="172"/>
      <c r="F69" s="172"/>
      <c r="G69" s="88">
        <v>62</v>
      </c>
      <c r="H69" s="89">
        <f>H70-H71</f>
        <v>0</v>
      </c>
      <c r="I69" s="89">
        <f>I70-I71</f>
        <v>0</v>
      </c>
    </row>
    <row r="70" spans="1:9" x14ac:dyDescent="0.2">
      <c r="A70" s="195" t="s">
        <v>156</v>
      </c>
      <c r="B70" s="195"/>
      <c r="C70" s="195"/>
      <c r="D70" s="195"/>
      <c r="E70" s="195"/>
      <c r="F70" s="195"/>
      <c r="G70" s="86">
        <v>63</v>
      </c>
      <c r="H70" s="87">
        <v>0</v>
      </c>
      <c r="I70" s="87">
        <v>0</v>
      </c>
    </row>
    <row r="71" spans="1:9" x14ac:dyDescent="0.2">
      <c r="A71" s="195" t="s">
        <v>157</v>
      </c>
      <c r="B71" s="195"/>
      <c r="C71" s="195"/>
      <c r="D71" s="195"/>
      <c r="E71" s="195"/>
      <c r="F71" s="195"/>
      <c r="G71" s="86">
        <v>64</v>
      </c>
      <c r="H71" s="87">
        <v>0</v>
      </c>
      <c r="I71" s="87">
        <v>0</v>
      </c>
    </row>
    <row r="72" spans="1:9" x14ac:dyDescent="0.2">
      <c r="A72" s="191" t="s">
        <v>158</v>
      </c>
      <c r="B72" s="191"/>
      <c r="C72" s="191"/>
      <c r="D72" s="191"/>
      <c r="E72" s="191"/>
      <c r="F72" s="191"/>
      <c r="G72" s="86">
        <v>65</v>
      </c>
      <c r="H72" s="87">
        <v>0</v>
      </c>
      <c r="I72" s="87">
        <v>0</v>
      </c>
    </row>
    <row r="73" spans="1:9" x14ac:dyDescent="0.2">
      <c r="A73" s="204" t="s">
        <v>377</v>
      </c>
      <c r="B73" s="204"/>
      <c r="C73" s="204"/>
      <c r="D73" s="204"/>
      <c r="E73" s="204"/>
      <c r="F73" s="204"/>
      <c r="G73" s="88">
        <v>66</v>
      </c>
      <c r="H73" s="95">
        <v>0</v>
      </c>
      <c r="I73" s="95">
        <v>0</v>
      </c>
    </row>
    <row r="74" spans="1:9" x14ac:dyDescent="0.2">
      <c r="A74" s="204" t="s">
        <v>378</v>
      </c>
      <c r="B74" s="204"/>
      <c r="C74" s="204"/>
      <c r="D74" s="204"/>
      <c r="E74" s="204"/>
      <c r="F74" s="204"/>
      <c r="G74" s="88">
        <v>67</v>
      </c>
      <c r="H74" s="95">
        <v>0</v>
      </c>
      <c r="I74" s="95">
        <v>0</v>
      </c>
    </row>
    <row r="75" spans="1:9" x14ac:dyDescent="0.2">
      <c r="A75" s="193" t="s">
        <v>159</v>
      </c>
      <c r="B75" s="193"/>
      <c r="C75" s="193"/>
      <c r="D75" s="193"/>
      <c r="E75" s="193"/>
      <c r="F75" s="193"/>
      <c r="G75" s="205"/>
      <c r="H75" s="205"/>
      <c r="I75" s="205"/>
    </row>
    <row r="76" spans="1:9" x14ac:dyDescent="0.2">
      <c r="A76" s="172" t="s">
        <v>379</v>
      </c>
      <c r="B76" s="172"/>
      <c r="C76" s="172"/>
      <c r="D76" s="172"/>
      <c r="E76" s="172"/>
      <c r="F76" s="172"/>
      <c r="G76" s="88">
        <v>68</v>
      </c>
      <c r="H76" s="95">
        <v>0</v>
      </c>
      <c r="I76" s="95">
        <v>0</v>
      </c>
    </row>
    <row r="77" spans="1:9" x14ac:dyDescent="0.2">
      <c r="A77" s="216" t="s">
        <v>380</v>
      </c>
      <c r="B77" s="216"/>
      <c r="C77" s="216"/>
      <c r="D77" s="216"/>
      <c r="E77" s="216"/>
      <c r="F77" s="216"/>
      <c r="G77" s="96">
        <v>69</v>
      </c>
      <c r="H77" s="97">
        <v>0</v>
      </c>
      <c r="I77" s="97">
        <v>0</v>
      </c>
    </row>
    <row r="78" spans="1:9" x14ac:dyDescent="0.2">
      <c r="A78" s="216" t="s">
        <v>381</v>
      </c>
      <c r="B78" s="216"/>
      <c r="C78" s="216"/>
      <c r="D78" s="216"/>
      <c r="E78" s="216"/>
      <c r="F78" s="216"/>
      <c r="G78" s="96">
        <v>70</v>
      </c>
      <c r="H78" s="97">
        <v>0</v>
      </c>
      <c r="I78" s="97">
        <v>0</v>
      </c>
    </row>
    <row r="79" spans="1:9" x14ac:dyDescent="0.2">
      <c r="A79" s="172" t="s">
        <v>382</v>
      </c>
      <c r="B79" s="172"/>
      <c r="C79" s="172"/>
      <c r="D79" s="172"/>
      <c r="E79" s="172"/>
      <c r="F79" s="172"/>
      <c r="G79" s="88">
        <v>71</v>
      </c>
      <c r="H79" s="95">
        <v>0</v>
      </c>
      <c r="I79" s="95">
        <v>0</v>
      </c>
    </row>
    <row r="80" spans="1:9" x14ac:dyDescent="0.2">
      <c r="A80" s="172" t="s">
        <v>383</v>
      </c>
      <c r="B80" s="172"/>
      <c r="C80" s="172"/>
      <c r="D80" s="172"/>
      <c r="E80" s="172"/>
      <c r="F80" s="172"/>
      <c r="G80" s="88">
        <v>72</v>
      </c>
      <c r="H80" s="95">
        <v>0</v>
      </c>
      <c r="I80" s="95">
        <v>0</v>
      </c>
    </row>
    <row r="81" spans="1:9" x14ac:dyDescent="0.2">
      <c r="A81" s="204" t="s">
        <v>384</v>
      </c>
      <c r="B81" s="204"/>
      <c r="C81" s="204"/>
      <c r="D81" s="204"/>
      <c r="E81" s="204"/>
      <c r="F81" s="204"/>
      <c r="G81" s="88">
        <v>73</v>
      </c>
      <c r="H81" s="95">
        <v>0</v>
      </c>
      <c r="I81" s="95">
        <v>0</v>
      </c>
    </row>
    <row r="82" spans="1:9" x14ac:dyDescent="0.2">
      <c r="A82" s="204" t="s">
        <v>385</v>
      </c>
      <c r="B82" s="204"/>
      <c r="C82" s="204"/>
      <c r="D82" s="204"/>
      <c r="E82" s="204"/>
      <c r="F82" s="204"/>
      <c r="G82" s="88">
        <v>74</v>
      </c>
      <c r="H82" s="95">
        <v>0</v>
      </c>
      <c r="I82" s="95">
        <v>0</v>
      </c>
    </row>
    <row r="83" spans="1:9" x14ac:dyDescent="0.2">
      <c r="A83" s="193" t="s">
        <v>115</v>
      </c>
      <c r="B83" s="193"/>
      <c r="C83" s="193"/>
      <c r="D83" s="193"/>
      <c r="E83" s="193"/>
      <c r="F83" s="193"/>
      <c r="G83" s="205"/>
      <c r="H83" s="205"/>
      <c r="I83" s="205"/>
    </row>
    <row r="84" spans="1:9" x14ac:dyDescent="0.2">
      <c r="A84" s="206" t="s">
        <v>386</v>
      </c>
      <c r="B84" s="206"/>
      <c r="C84" s="206"/>
      <c r="D84" s="206"/>
      <c r="E84" s="206"/>
      <c r="F84" s="206"/>
      <c r="G84" s="88">
        <v>75</v>
      </c>
      <c r="H84" s="98">
        <f>H85+H86</f>
        <v>0</v>
      </c>
      <c r="I84" s="98">
        <f>I85+I86</f>
        <v>0</v>
      </c>
    </row>
    <row r="85" spans="1:9" x14ac:dyDescent="0.2">
      <c r="A85" s="207" t="s">
        <v>160</v>
      </c>
      <c r="B85" s="207"/>
      <c r="C85" s="207"/>
      <c r="D85" s="207"/>
      <c r="E85" s="207"/>
      <c r="F85" s="207"/>
      <c r="G85" s="86">
        <v>76</v>
      </c>
      <c r="H85" s="99">
        <v>0</v>
      </c>
      <c r="I85" s="99">
        <v>0</v>
      </c>
    </row>
    <row r="86" spans="1:9" x14ac:dyDescent="0.2">
      <c r="A86" s="207" t="s">
        <v>161</v>
      </c>
      <c r="B86" s="207"/>
      <c r="C86" s="207"/>
      <c r="D86" s="207"/>
      <c r="E86" s="207"/>
      <c r="F86" s="207"/>
      <c r="G86" s="86">
        <v>77</v>
      </c>
      <c r="H86" s="99">
        <v>0</v>
      </c>
      <c r="I86" s="99">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9">
        <v>26289574</v>
      </c>
      <c r="I88" s="99">
        <v>47400244</v>
      </c>
    </row>
    <row r="89" spans="1:9" ht="29.25" customHeight="1" x14ac:dyDescent="0.2">
      <c r="A89" s="212" t="s">
        <v>431</v>
      </c>
      <c r="B89" s="212"/>
      <c r="C89" s="212"/>
      <c r="D89" s="212"/>
      <c r="E89" s="212"/>
      <c r="F89" s="212"/>
      <c r="G89" s="88">
        <v>79</v>
      </c>
      <c r="H89" s="98">
        <f>H90+H97</f>
        <v>239652</v>
      </c>
      <c r="I89" s="98">
        <f>I90+I97</f>
        <v>-14367</v>
      </c>
    </row>
    <row r="90" spans="1:9" ht="24.6" customHeight="1" x14ac:dyDescent="0.2">
      <c r="A90" s="208" t="s">
        <v>439</v>
      </c>
      <c r="B90" s="208"/>
      <c r="C90" s="208"/>
      <c r="D90" s="208"/>
      <c r="E90" s="208"/>
      <c r="F90" s="208"/>
      <c r="G90" s="88">
        <v>80</v>
      </c>
      <c r="H90" s="98">
        <f>SUM(H91:H95)</f>
        <v>239652</v>
      </c>
      <c r="I90" s="98">
        <f>SUM(I91:I95)</f>
        <v>-14367</v>
      </c>
    </row>
    <row r="91" spans="1:9" ht="24.6" customHeight="1" x14ac:dyDescent="0.2">
      <c r="A91" s="195" t="s">
        <v>349</v>
      </c>
      <c r="B91" s="195"/>
      <c r="C91" s="195"/>
      <c r="D91" s="195"/>
      <c r="E91" s="195"/>
      <c r="F91" s="195"/>
      <c r="G91" s="88">
        <v>81</v>
      </c>
      <c r="H91" s="99">
        <v>0</v>
      </c>
      <c r="I91" s="99">
        <v>0</v>
      </c>
    </row>
    <row r="92" spans="1:9" ht="39" customHeight="1" x14ac:dyDescent="0.2">
      <c r="A92" s="195" t="s">
        <v>350</v>
      </c>
      <c r="B92" s="195"/>
      <c r="C92" s="195"/>
      <c r="D92" s="195"/>
      <c r="E92" s="195"/>
      <c r="F92" s="195"/>
      <c r="G92" s="88">
        <v>82</v>
      </c>
      <c r="H92" s="99">
        <v>0</v>
      </c>
      <c r="I92" s="99">
        <v>0</v>
      </c>
    </row>
    <row r="93" spans="1:9" ht="44.25" customHeight="1" x14ac:dyDescent="0.2">
      <c r="A93" s="195" t="s">
        <v>351</v>
      </c>
      <c r="B93" s="195"/>
      <c r="C93" s="195"/>
      <c r="D93" s="195"/>
      <c r="E93" s="195"/>
      <c r="F93" s="195"/>
      <c r="G93" s="88">
        <v>83</v>
      </c>
      <c r="H93" s="99">
        <v>0</v>
      </c>
      <c r="I93" s="99">
        <v>0</v>
      </c>
    </row>
    <row r="94" spans="1:9" ht="16.5" customHeight="1" x14ac:dyDescent="0.2">
      <c r="A94" s="195" t="s">
        <v>352</v>
      </c>
      <c r="B94" s="195"/>
      <c r="C94" s="195"/>
      <c r="D94" s="195"/>
      <c r="E94" s="195"/>
      <c r="F94" s="195"/>
      <c r="G94" s="88">
        <v>84</v>
      </c>
      <c r="H94" s="99">
        <v>239652</v>
      </c>
      <c r="I94" s="99">
        <v>-14367</v>
      </c>
    </row>
    <row r="95" spans="1:9" ht="13.5" customHeight="1" x14ac:dyDescent="0.2">
      <c r="A95" s="195" t="s">
        <v>353</v>
      </c>
      <c r="B95" s="195"/>
      <c r="C95" s="195"/>
      <c r="D95" s="195"/>
      <c r="E95" s="195"/>
      <c r="F95" s="195"/>
      <c r="G95" s="88">
        <v>85</v>
      </c>
      <c r="H95" s="99">
        <v>0</v>
      </c>
      <c r="I95" s="99">
        <v>0</v>
      </c>
    </row>
    <row r="96" spans="1:9" ht="24.6" customHeight="1" x14ac:dyDescent="0.2">
      <c r="A96" s="195" t="s">
        <v>354</v>
      </c>
      <c r="B96" s="195"/>
      <c r="C96" s="195"/>
      <c r="D96" s="195"/>
      <c r="E96" s="195"/>
      <c r="F96" s="195"/>
      <c r="G96" s="88">
        <v>86</v>
      </c>
      <c r="H96" s="99">
        <v>0</v>
      </c>
      <c r="I96" s="99">
        <v>0</v>
      </c>
    </row>
    <row r="97" spans="1:9" ht="24.6" customHeight="1" x14ac:dyDescent="0.2">
      <c r="A97" s="208" t="s">
        <v>432</v>
      </c>
      <c r="B97" s="208"/>
      <c r="C97" s="208"/>
      <c r="D97" s="208"/>
      <c r="E97" s="208"/>
      <c r="F97" s="208"/>
      <c r="G97" s="88">
        <v>87</v>
      </c>
      <c r="H97" s="98">
        <f>SUM(H98:H105)</f>
        <v>0</v>
      </c>
      <c r="I97" s="98">
        <f>SUM(I98:I105)</f>
        <v>0</v>
      </c>
    </row>
    <row r="98" spans="1:9" x14ac:dyDescent="0.2">
      <c r="A98" s="195" t="s">
        <v>163</v>
      </c>
      <c r="B98" s="195"/>
      <c r="C98" s="195"/>
      <c r="D98" s="195"/>
      <c r="E98" s="195"/>
      <c r="F98" s="195"/>
      <c r="G98" s="86">
        <v>88</v>
      </c>
      <c r="H98" s="99">
        <v>0</v>
      </c>
      <c r="I98" s="99">
        <v>0</v>
      </c>
    </row>
    <row r="99" spans="1:9" ht="35.25" customHeight="1" x14ac:dyDescent="0.2">
      <c r="A99" s="195" t="s">
        <v>355</v>
      </c>
      <c r="B99" s="195"/>
      <c r="C99" s="195"/>
      <c r="D99" s="195"/>
      <c r="E99" s="195"/>
      <c r="F99" s="195"/>
      <c r="G99" s="86">
        <v>89</v>
      </c>
      <c r="H99" s="99">
        <v>0</v>
      </c>
      <c r="I99" s="99">
        <v>0</v>
      </c>
    </row>
    <row r="100" spans="1:9" x14ac:dyDescent="0.2">
      <c r="A100" s="195" t="s">
        <v>356</v>
      </c>
      <c r="B100" s="195"/>
      <c r="C100" s="195"/>
      <c r="D100" s="195"/>
      <c r="E100" s="195"/>
      <c r="F100" s="195"/>
      <c r="G100" s="86">
        <v>90</v>
      </c>
      <c r="H100" s="99">
        <v>0</v>
      </c>
      <c r="I100" s="99">
        <v>0</v>
      </c>
    </row>
    <row r="101" spans="1:9" ht="33.75" customHeight="1" x14ac:dyDescent="0.2">
      <c r="A101" s="195" t="s">
        <v>357</v>
      </c>
      <c r="B101" s="195"/>
      <c r="C101" s="195"/>
      <c r="D101" s="195"/>
      <c r="E101" s="195"/>
      <c r="F101" s="195"/>
      <c r="G101" s="86">
        <v>91</v>
      </c>
      <c r="H101" s="99">
        <v>0</v>
      </c>
      <c r="I101" s="99">
        <v>0</v>
      </c>
    </row>
    <row r="102" spans="1:9" ht="29.25" customHeight="1" x14ac:dyDescent="0.2">
      <c r="A102" s="195" t="s">
        <v>358</v>
      </c>
      <c r="B102" s="195"/>
      <c r="C102" s="195"/>
      <c r="D102" s="195"/>
      <c r="E102" s="195"/>
      <c r="F102" s="195"/>
      <c r="G102" s="86">
        <v>92</v>
      </c>
      <c r="H102" s="99">
        <v>0</v>
      </c>
      <c r="I102" s="99">
        <v>0</v>
      </c>
    </row>
    <row r="103" spans="1:9" x14ac:dyDescent="0.2">
      <c r="A103" s="195" t="s">
        <v>359</v>
      </c>
      <c r="B103" s="195"/>
      <c r="C103" s="195"/>
      <c r="D103" s="195"/>
      <c r="E103" s="195"/>
      <c r="F103" s="195"/>
      <c r="G103" s="86">
        <v>93</v>
      </c>
      <c r="H103" s="99">
        <v>0</v>
      </c>
      <c r="I103" s="99">
        <v>0</v>
      </c>
    </row>
    <row r="104" spans="1:9" ht="24.75" customHeight="1" x14ac:dyDescent="0.2">
      <c r="A104" s="195" t="s">
        <v>360</v>
      </c>
      <c r="B104" s="195"/>
      <c r="C104" s="195"/>
      <c r="D104" s="195"/>
      <c r="E104" s="195"/>
      <c r="F104" s="195"/>
      <c r="G104" s="86">
        <v>94</v>
      </c>
      <c r="H104" s="99">
        <v>0</v>
      </c>
      <c r="I104" s="99">
        <v>0</v>
      </c>
    </row>
    <row r="105" spans="1:9" ht="15.75" customHeight="1" x14ac:dyDescent="0.2">
      <c r="A105" s="195" t="s">
        <v>361</v>
      </c>
      <c r="B105" s="195"/>
      <c r="C105" s="195"/>
      <c r="D105" s="195"/>
      <c r="E105" s="195"/>
      <c r="F105" s="195"/>
      <c r="G105" s="86">
        <v>95</v>
      </c>
      <c r="H105" s="99">
        <v>0</v>
      </c>
      <c r="I105" s="99">
        <v>0</v>
      </c>
    </row>
    <row r="106" spans="1:9" ht="24.75" customHeight="1" x14ac:dyDescent="0.2">
      <c r="A106" s="195" t="s">
        <v>362</v>
      </c>
      <c r="B106" s="195"/>
      <c r="C106" s="195"/>
      <c r="D106" s="195"/>
      <c r="E106" s="195"/>
      <c r="F106" s="195"/>
      <c r="G106" s="86">
        <v>96</v>
      </c>
      <c r="H106" s="99">
        <v>0</v>
      </c>
      <c r="I106" s="99">
        <v>0</v>
      </c>
    </row>
    <row r="107" spans="1:9" ht="27.6" customHeight="1" x14ac:dyDescent="0.2">
      <c r="A107" s="212" t="s">
        <v>434</v>
      </c>
      <c r="B107" s="212"/>
      <c r="C107" s="212"/>
      <c r="D107" s="212"/>
      <c r="E107" s="212"/>
      <c r="F107" s="212"/>
      <c r="G107" s="88">
        <v>97</v>
      </c>
      <c r="H107" s="98">
        <f>H90+H97-H106-H96</f>
        <v>239652</v>
      </c>
      <c r="I107" s="98">
        <f>I90+I97-I106-I96</f>
        <v>-14367</v>
      </c>
    </row>
    <row r="108" spans="1:9" x14ac:dyDescent="0.2">
      <c r="A108" s="212" t="s">
        <v>369</v>
      </c>
      <c r="B108" s="212"/>
      <c r="C108" s="212"/>
      <c r="D108" s="212"/>
      <c r="E108" s="212"/>
      <c r="F108" s="212"/>
      <c r="G108" s="88">
        <v>98</v>
      </c>
      <c r="H108" s="98">
        <f>H88+H107</f>
        <v>26529226</v>
      </c>
      <c r="I108" s="98">
        <f>I88+I107</f>
        <v>47385877</v>
      </c>
    </row>
    <row r="109" spans="1:9" x14ac:dyDescent="0.2">
      <c r="A109" s="193" t="s">
        <v>164</v>
      </c>
      <c r="B109" s="193"/>
      <c r="C109" s="193"/>
      <c r="D109" s="193"/>
      <c r="E109" s="193"/>
      <c r="F109" s="193"/>
      <c r="G109" s="205"/>
      <c r="H109" s="205"/>
      <c r="I109" s="205"/>
    </row>
    <row r="110" spans="1:9" ht="24.75" customHeight="1" x14ac:dyDescent="0.2">
      <c r="A110" s="206" t="s">
        <v>433</v>
      </c>
      <c r="B110" s="206"/>
      <c r="C110" s="206"/>
      <c r="D110" s="206"/>
      <c r="E110" s="206"/>
      <c r="F110" s="206"/>
      <c r="G110" s="88">
        <v>99</v>
      </c>
      <c r="H110" s="98">
        <f>H111+H112</f>
        <v>0</v>
      </c>
      <c r="I110" s="98">
        <f>I111+I112</f>
        <v>0</v>
      </c>
    </row>
    <row r="111" spans="1:9" x14ac:dyDescent="0.2">
      <c r="A111" s="207" t="s">
        <v>116</v>
      </c>
      <c r="B111" s="207"/>
      <c r="C111" s="207"/>
      <c r="D111" s="207"/>
      <c r="E111" s="207"/>
      <c r="F111" s="207"/>
      <c r="G111" s="86">
        <v>100</v>
      </c>
      <c r="H111" s="99">
        <v>0</v>
      </c>
      <c r="I111" s="99">
        <v>0</v>
      </c>
    </row>
    <row r="112" spans="1:9" x14ac:dyDescent="0.2">
      <c r="A112" s="207" t="s">
        <v>165</v>
      </c>
      <c r="B112" s="207"/>
      <c r="C112" s="207"/>
      <c r="D112" s="207"/>
      <c r="E112" s="207"/>
      <c r="F112" s="207"/>
      <c r="G112" s="86">
        <v>101</v>
      </c>
      <c r="H112" s="99">
        <v>0</v>
      </c>
      <c r="I112" s="99">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2" t="s">
        <v>166</v>
      </c>
      <c r="B1" s="217"/>
      <c r="C1" s="217"/>
      <c r="D1" s="217"/>
      <c r="E1" s="217"/>
      <c r="F1" s="217"/>
      <c r="G1" s="217"/>
      <c r="H1" s="217"/>
      <c r="I1" s="217"/>
    </row>
    <row r="2" spans="1:9" x14ac:dyDescent="0.2">
      <c r="A2" s="201" t="s">
        <v>462</v>
      </c>
      <c r="B2" s="177"/>
      <c r="C2" s="177"/>
      <c r="D2" s="177"/>
      <c r="E2" s="177"/>
      <c r="F2" s="177"/>
      <c r="G2" s="177"/>
      <c r="H2" s="177"/>
      <c r="I2" s="177"/>
    </row>
    <row r="3" spans="1:9" x14ac:dyDescent="0.2">
      <c r="A3" s="220" t="s">
        <v>443</v>
      </c>
      <c r="B3" s="221"/>
      <c r="C3" s="221"/>
      <c r="D3" s="221"/>
      <c r="E3" s="221"/>
      <c r="F3" s="221"/>
      <c r="G3" s="221"/>
      <c r="H3" s="221"/>
      <c r="I3" s="221"/>
    </row>
    <row r="4" spans="1:9" x14ac:dyDescent="0.2">
      <c r="A4" s="218" t="s">
        <v>460</v>
      </c>
      <c r="B4" s="181"/>
      <c r="C4" s="181"/>
      <c r="D4" s="181"/>
      <c r="E4" s="181"/>
      <c r="F4" s="181"/>
      <c r="G4" s="181"/>
      <c r="H4" s="181"/>
      <c r="I4" s="182"/>
    </row>
    <row r="5" spans="1:9" ht="22.5" x14ac:dyDescent="0.2">
      <c r="A5" s="196" t="s">
        <v>2</v>
      </c>
      <c r="B5" s="197"/>
      <c r="C5" s="197"/>
      <c r="D5" s="197"/>
      <c r="E5" s="197"/>
      <c r="F5" s="197"/>
      <c r="G5" s="100" t="s">
        <v>106</v>
      </c>
      <c r="H5" s="93" t="s">
        <v>292</v>
      </c>
      <c r="I5" s="93" t="s">
        <v>276</v>
      </c>
    </row>
    <row r="6" spans="1:9" x14ac:dyDescent="0.2">
      <c r="A6" s="222">
        <v>1</v>
      </c>
      <c r="B6" s="197"/>
      <c r="C6" s="197"/>
      <c r="D6" s="197"/>
      <c r="E6" s="197"/>
      <c r="F6" s="197"/>
      <c r="G6" s="93">
        <v>2</v>
      </c>
      <c r="H6" s="93" t="s">
        <v>167</v>
      </c>
      <c r="I6" s="93" t="s">
        <v>168</v>
      </c>
    </row>
    <row r="7" spans="1:9" x14ac:dyDescent="0.2">
      <c r="A7" s="223" t="s">
        <v>169</v>
      </c>
      <c r="B7" s="223"/>
      <c r="C7" s="223"/>
      <c r="D7" s="223"/>
      <c r="E7" s="223"/>
      <c r="F7" s="223"/>
      <c r="G7" s="223"/>
      <c r="H7" s="223"/>
      <c r="I7" s="223"/>
    </row>
    <row r="8" spans="1:9" ht="12.75" customHeight="1" x14ac:dyDescent="0.2">
      <c r="A8" s="195" t="s">
        <v>170</v>
      </c>
      <c r="B8" s="195"/>
      <c r="C8" s="195"/>
      <c r="D8" s="195"/>
      <c r="E8" s="195"/>
      <c r="F8" s="195"/>
      <c r="G8" s="96">
        <v>1</v>
      </c>
      <c r="H8" s="101">
        <v>29998595</v>
      </c>
      <c r="I8" s="101">
        <v>31768849</v>
      </c>
    </row>
    <row r="9" spans="1:9" ht="12.75" customHeight="1" x14ac:dyDescent="0.2">
      <c r="A9" s="204" t="s">
        <v>171</v>
      </c>
      <c r="B9" s="204"/>
      <c r="C9" s="204"/>
      <c r="D9" s="204"/>
      <c r="E9" s="204"/>
      <c r="F9" s="204"/>
      <c r="G9" s="88">
        <v>2</v>
      </c>
      <c r="H9" s="102">
        <f>H10+H11+H12+H13+H14+H15+H16+H17</f>
        <v>6682882</v>
      </c>
      <c r="I9" s="102">
        <f>I10+I11+I12+I13+I14+I15+I16+I17</f>
        <v>4400925</v>
      </c>
    </row>
    <row r="10" spans="1:9" ht="12.75" customHeight="1" x14ac:dyDescent="0.2">
      <c r="A10" s="219" t="s">
        <v>172</v>
      </c>
      <c r="B10" s="219"/>
      <c r="C10" s="219"/>
      <c r="D10" s="219"/>
      <c r="E10" s="219"/>
      <c r="F10" s="219"/>
      <c r="G10" s="96">
        <v>3</v>
      </c>
      <c r="H10" s="101">
        <v>14136392</v>
      </c>
      <c r="I10" s="101">
        <v>15578265</v>
      </c>
    </row>
    <row r="11" spans="1:9" ht="31.15" customHeight="1" x14ac:dyDescent="0.2">
      <c r="A11" s="219" t="s">
        <v>297</v>
      </c>
      <c r="B11" s="219"/>
      <c r="C11" s="219"/>
      <c r="D11" s="219"/>
      <c r="E11" s="219"/>
      <c r="F11" s="219"/>
      <c r="G11" s="96">
        <v>4</v>
      </c>
      <c r="H11" s="101">
        <v>-60765</v>
      </c>
      <c r="I11" s="101">
        <v>-300287</v>
      </c>
    </row>
    <row r="12" spans="1:9" ht="28.15" customHeight="1" x14ac:dyDescent="0.2">
      <c r="A12" s="219" t="s">
        <v>298</v>
      </c>
      <c r="B12" s="219"/>
      <c r="C12" s="219"/>
      <c r="D12" s="219"/>
      <c r="E12" s="219"/>
      <c r="F12" s="219"/>
      <c r="G12" s="96">
        <v>5</v>
      </c>
      <c r="H12" s="101">
        <v>2574852</v>
      </c>
      <c r="I12" s="101">
        <v>-685274</v>
      </c>
    </row>
    <row r="13" spans="1:9" ht="12.75" customHeight="1" x14ac:dyDescent="0.2">
      <c r="A13" s="219" t="s">
        <v>173</v>
      </c>
      <c r="B13" s="219"/>
      <c r="C13" s="219"/>
      <c r="D13" s="219"/>
      <c r="E13" s="219"/>
      <c r="F13" s="219"/>
      <c r="G13" s="96">
        <v>6</v>
      </c>
      <c r="H13" s="101">
        <v>-11605003</v>
      </c>
      <c r="I13" s="101">
        <v>-11979037</v>
      </c>
    </row>
    <row r="14" spans="1:9" ht="12.75" customHeight="1" x14ac:dyDescent="0.2">
      <c r="A14" s="219" t="s">
        <v>174</v>
      </c>
      <c r="B14" s="219"/>
      <c r="C14" s="219"/>
      <c r="D14" s="219"/>
      <c r="E14" s="219"/>
      <c r="F14" s="219"/>
      <c r="G14" s="96">
        <v>7</v>
      </c>
      <c r="H14" s="101">
        <v>306926</v>
      </c>
      <c r="I14" s="101">
        <v>688363</v>
      </c>
    </row>
    <row r="15" spans="1:9" ht="12.75" customHeight="1" x14ac:dyDescent="0.2">
      <c r="A15" s="219" t="s">
        <v>175</v>
      </c>
      <c r="B15" s="219"/>
      <c r="C15" s="219"/>
      <c r="D15" s="219"/>
      <c r="E15" s="219"/>
      <c r="F15" s="219"/>
      <c r="G15" s="96">
        <v>8</v>
      </c>
      <c r="H15" s="101">
        <v>1350099</v>
      </c>
      <c r="I15" s="101">
        <v>1092893</v>
      </c>
    </row>
    <row r="16" spans="1:9" ht="12.75" customHeight="1" x14ac:dyDescent="0.2">
      <c r="A16" s="219" t="s">
        <v>176</v>
      </c>
      <c r="B16" s="219"/>
      <c r="C16" s="219"/>
      <c r="D16" s="219"/>
      <c r="E16" s="219"/>
      <c r="F16" s="219"/>
      <c r="G16" s="96">
        <v>9</v>
      </c>
      <c r="H16" s="101">
        <v>-19619</v>
      </c>
      <c r="I16" s="101">
        <v>6002</v>
      </c>
    </row>
    <row r="17" spans="1:9" ht="27.6" customHeight="1" x14ac:dyDescent="0.2">
      <c r="A17" s="219" t="s">
        <v>177</v>
      </c>
      <c r="B17" s="219"/>
      <c r="C17" s="219"/>
      <c r="D17" s="219"/>
      <c r="E17" s="219"/>
      <c r="F17" s="219"/>
      <c r="G17" s="96">
        <v>10</v>
      </c>
      <c r="H17" s="101">
        <v>0</v>
      </c>
      <c r="I17" s="101">
        <v>0</v>
      </c>
    </row>
    <row r="18" spans="1:9" ht="29.45" customHeight="1" x14ac:dyDescent="0.2">
      <c r="A18" s="212" t="s">
        <v>300</v>
      </c>
      <c r="B18" s="212"/>
      <c r="C18" s="212"/>
      <c r="D18" s="212"/>
      <c r="E18" s="212"/>
      <c r="F18" s="212"/>
      <c r="G18" s="88">
        <v>11</v>
      </c>
      <c r="H18" s="102">
        <f>H8+H9</f>
        <v>36681477</v>
      </c>
      <c r="I18" s="102">
        <f>I8+I9</f>
        <v>36169774</v>
      </c>
    </row>
    <row r="19" spans="1:9" ht="12.75" customHeight="1" x14ac:dyDescent="0.2">
      <c r="A19" s="204" t="s">
        <v>178</v>
      </c>
      <c r="B19" s="204"/>
      <c r="C19" s="204"/>
      <c r="D19" s="204"/>
      <c r="E19" s="204"/>
      <c r="F19" s="204"/>
      <c r="G19" s="88">
        <v>12</v>
      </c>
      <c r="H19" s="102">
        <f>H20+H21+H22+H23</f>
        <v>-14409053</v>
      </c>
      <c r="I19" s="102">
        <f>I20+I21+I22+I23</f>
        <v>31265823</v>
      </c>
    </row>
    <row r="20" spans="1:9" ht="12.75" customHeight="1" x14ac:dyDescent="0.2">
      <c r="A20" s="219" t="s">
        <v>179</v>
      </c>
      <c r="B20" s="219"/>
      <c r="C20" s="219"/>
      <c r="D20" s="219"/>
      <c r="E20" s="219"/>
      <c r="F20" s="219"/>
      <c r="G20" s="96">
        <v>13</v>
      </c>
      <c r="H20" s="101">
        <v>9166446</v>
      </c>
      <c r="I20" s="101">
        <v>25066306</v>
      </c>
    </row>
    <row r="21" spans="1:9" ht="12.75" customHeight="1" x14ac:dyDescent="0.2">
      <c r="A21" s="219" t="s">
        <v>180</v>
      </c>
      <c r="B21" s="219"/>
      <c r="C21" s="219"/>
      <c r="D21" s="219"/>
      <c r="E21" s="219"/>
      <c r="F21" s="219"/>
      <c r="G21" s="96">
        <v>14</v>
      </c>
      <c r="H21" s="101">
        <v>407573</v>
      </c>
      <c r="I21" s="101">
        <v>-8171558</v>
      </c>
    </row>
    <row r="22" spans="1:9" ht="12.75" customHeight="1" x14ac:dyDescent="0.2">
      <c r="A22" s="219" t="s">
        <v>181</v>
      </c>
      <c r="B22" s="219"/>
      <c r="C22" s="219"/>
      <c r="D22" s="219"/>
      <c r="E22" s="219"/>
      <c r="F22" s="219"/>
      <c r="G22" s="96">
        <v>15</v>
      </c>
      <c r="H22" s="101">
        <v>-23983072</v>
      </c>
      <c r="I22" s="101">
        <v>14371075</v>
      </c>
    </row>
    <row r="23" spans="1:9" ht="12.75" customHeight="1" x14ac:dyDescent="0.2">
      <c r="A23" s="219" t="s">
        <v>182</v>
      </c>
      <c r="B23" s="219"/>
      <c r="C23" s="219"/>
      <c r="D23" s="219"/>
      <c r="E23" s="219"/>
      <c r="F23" s="219"/>
      <c r="G23" s="96">
        <v>16</v>
      </c>
      <c r="H23" s="101">
        <v>0</v>
      </c>
      <c r="I23" s="101">
        <v>0</v>
      </c>
    </row>
    <row r="24" spans="1:9" ht="12.75" customHeight="1" x14ac:dyDescent="0.2">
      <c r="A24" s="212" t="s">
        <v>183</v>
      </c>
      <c r="B24" s="212"/>
      <c r="C24" s="212"/>
      <c r="D24" s="212"/>
      <c r="E24" s="212"/>
      <c r="F24" s="212"/>
      <c r="G24" s="88">
        <v>17</v>
      </c>
      <c r="H24" s="102">
        <f>H18+H19</f>
        <v>22272424</v>
      </c>
      <c r="I24" s="102">
        <f>I18+I19</f>
        <v>67435597</v>
      </c>
    </row>
    <row r="25" spans="1:9" ht="12.75" customHeight="1" x14ac:dyDescent="0.2">
      <c r="A25" s="195" t="s">
        <v>184</v>
      </c>
      <c r="B25" s="195"/>
      <c r="C25" s="195"/>
      <c r="D25" s="195"/>
      <c r="E25" s="195"/>
      <c r="F25" s="195"/>
      <c r="G25" s="96">
        <v>18</v>
      </c>
      <c r="H25" s="101">
        <v>-295470</v>
      </c>
      <c r="I25" s="101">
        <v>-674734</v>
      </c>
    </row>
    <row r="26" spans="1:9" ht="12.75" customHeight="1" x14ac:dyDescent="0.2">
      <c r="A26" s="195" t="s">
        <v>185</v>
      </c>
      <c r="B26" s="195"/>
      <c r="C26" s="195"/>
      <c r="D26" s="195"/>
      <c r="E26" s="195"/>
      <c r="F26" s="195"/>
      <c r="G26" s="96">
        <v>19</v>
      </c>
      <c r="H26" s="101">
        <v>-4544630</v>
      </c>
      <c r="I26" s="101">
        <v>2995932</v>
      </c>
    </row>
    <row r="27" spans="1:9" ht="28.9" customHeight="1" x14ac:dyDescent="0.2">
      <c r="A27" s="206" t="s">
        <v>186</v>
      </c>
      <c r="B27" s="206"/>
      <c r="C27" s="206"/>
      <c r="D27" s="206"/>
      <c r="E27" s="206"/>
      <c r="F27" s="206"/>
      <c r="G27" s="88">
        <v>20</v>
      </c>
      <c r="H27" s="102">
        <f>H24+H25+H26</f>
        <v>17432324</v>
      </c>
      <c r="I27" s="102">
        <f>I24+I25+I26</f>
        <v>69756795</v>
      </c>
    </row>
    <row r="28" spans="1:9" x14ac:dyDescent="0.2">
      <c r="A28" s="223" t="s">
        <v>187</v>
      </c>
      <c r="B28" s="223"/>
      <c r="C28" s="223"/>
      <c r="D28" s="223"/>
      <c r="E28" s="223"/>
      <c r="F28" s="223"/>
      <c r="G28" s="223"/>
      <c r="H28" s="223"/>
      <c r="I28" s="223"/>
    </row>
    <row r="29" spans="1:9" ht="23.45" customHeight="1" x14ac:dyDescent="0.2">
      <c r="A29" s="195" t="s">
        <v>188</v>
      </c>
      <c r="B29" s="195"/>
      <c r="C29" s="195"/>
      <c r="D29" s="195"/>
      <c r="E29" s="195"/>
      <c r="F29" s="195"/>
      <c r="G29" s="96">
        <v>21</v>
      </c>
      <c r="H29" s="99">
        <v>295679</v>
      </c>
      <c r="I29" s="99">
        <v>626819</v>
      </c>
    </row>
    <row r="30" spans="1:9" ht="12.75" customHeight="1" x14ac:dyDescent="0.2">
      <c r="A30" s="195" t="s">
        <v>189</v>
      </c>
      <c r="B30" s="195"/>
      <c r="C30" s="195"/>
      <c r="D30" s="195"/>
      <c r="E30" s="195"/>
      <c r="F30" s="195"/>
      <c r="G30" s="96">
        <v>22</v>
      </c>
      <c r="H30" s="99">
        <v>0</v>
      </c>
      <c r="I30" s="99">
        <v>15173000</v>
      </c>
    </row>
    <row r="31" spans="1:9" ht="12.75" customHeight="1" x14ac:dyDescent="0.2">
      <c r="A31" s="195" t="s">
        <v>190</v>
      </c>
      <c r="B31" s="195"/>
      <c r="C31" s="195"/>
      <c r="D31" s="195"/>
      <c r="E31" s="195"/>
      <c r="F31" s="195"/>
      <c r="G31" s="96">
        <v>23</v>
      </c>
      <c r="H31" s="99">
        <v>75825</v>
      </c>
      <c r="I31" s="99">
        <v>427059</v>
      </c>
    </row>
    <row r="32" spans="1:9" ht="12.75" customHeight="1" x14ac:dyDescent="0.2">
      <c r="A32" s="195" t="s">
        <v>191</v>
      </c>
      <c r="B32" s="195"/>
      <c r="C32" s="195"/>
      <c r="D32" s="195"/>
      <c r="E32" s="195"/>
      <c r="F32" s="195"/>
      <c r="G32" s="96">
        <v>24</v>
      </c>
      <c r="H32" s="99">
        <v>7974338</v>
      </c>
      <c r="I32" s="99">
        <v>3450565</v>
      </c>
    </row>
    <row r="33" spans="1:9" ht="12.75" customHeight="1" x14ac:dyDescent="0.2">
      <c r="A33" s="195" t="s">
        <v>192</v>
      </c>
      <c r="B33" s="195"/>
      <c r="C33" s="195"/>
      <c r="D33" s="195"/>
      <c r="E33" s="195"/>
      <c r="F33" s="195"/>
      <c r="G33" s="96">
        <v>25</v>
      </c>
      <c r="H33" s="99">
        <v>9152611</v>
      </c>
      <c r="I33" s="99">
        <v>6819703</v>
      </c>
    </row>
    <row r="34" spans="1:9" ht="12.75" customHeight="1" x14ac:dyDescent="0.2">
      <c r="A34" s="195" t="s">
        <v>193</v>
      </c>
      <c r="B34" s="195"/>
      <c r="C34" s="195"/>
      <c r="D34" s="195"/>
      <c r="E34" s="195"/>
      <c r="F34" s="195"/>
      <c r="G34" s="96">
        <v>26</v>
      </c>
      <c r="H34" s="99">
        <v>0</v>
      </c>
      <c r="I34" s="99">
        <v>0</v>
      </c>
    </row>
    <row r="35" spans="1:9" ht="27.6" customHeight="1" x14ac:dyDescent="0.2">
      <c r="A35" s="212" t="s">
        <v>194</v>
      </c>
      <c r="B35" s="212"/>
      <c r="C35" s="212"/>
      <c r="D35" s="212"/>
      <c r="E35" s="212"/>
      <c r="F35" s="212"/>
      <c r="G35" s="88">
        <v>27</v>
      </c>
      <c r="H35" s="98">
        <f>H29+H30+H31+H32+H33+H34</f>
        <v>17498453</v>
      </c>
      <c r="I35" s="98">
        <f>I29+I30+I31+I32+I33+I34</f>
        <v>26497146</v>
      </c>
    </row>
    <row r="36" spans="1:9" ht="26.45" customHeight="1" x14ac:dyDescent="0.2">
      <c r="A36" s="195" t="s">
        <v>195</v>
      </c>
      <c r="B36" s="195"/>
      <c r="C36" s="195"/>
      <c r="D36" s="195"/>
      <c r="E36" s="195"/>
      <c r="F36" s="195"/>
      <c r="G36" s="96">
        <v>28</v>
      </c>
      <c r="H36" s="99">
        <v>-40788275</v>
      </c>
      <c r="I36" s="99">
        <v>-56923656</v>
      </c>
    </row>
    <row r="37" spans="1:9" ht="12.75" customHeight="1" x14ac:dyDescent="0.2">
      <c r="A37" s="195" t="s">
        <v>196</v>
      </c>
      <c r="B37" s="195"/>
      <c r="C37" s="195"/>
      <c r="D37" s="195"/>
      <c r="E37" s="195"/>
      <c r="F37" s="195"/>
      <c r="G37" s="96">
        <v>29</v>
      </c>
      <c r="H37" s="99">
        <v>-14985033</v>
      </c>
      <c r="I37" s="99">
        <v>0</v>
      </c>
    </row>
    <row r="38" spans="1:9" ht="12.75" customHeight="1" x14ac:dyDescent="0.2">
      <c r="A38" s="195" t="s">
        <v>197</v>
      </c>
      <c r="B38" s="195"/>
      <c r="C38" s="195"/>
      <c r="D38" s="195"/>
      <c r="E38" s="195"/>
      <c r="F38" s="195"/>
      <c r="G38" s="96">
        <v>30</v>
      </c>
      <c r="H38" s="99">
        <v>-8979162</v>
      </c>
      <c r="I38" s="99">
        <v>-10000000</v>
      </c>
    </row>
    <row r="39" spans="1:9" ht="12.75" customHeight="1" x14ac:dyDescent="0.2">
      <c r="A39" s="195" t="s">
        <v>198</v>
      </c>
      <c r="B39" s="195"/>
      <c r="C39" s="195"/>
      <c r="D39" s="195"/>
      <c r="E39" s="195"/>
      <c r="F39" s="195"/>
      <c r="G39" s="96">
        <v>31</v>
      </c>
      <c r="H39" s="99">
        <v>-283803</v>
      </c>
      <c r="I39" s="99">
        <v>-451474</v>
      </c>
    </row>
    <row r="40" spans="1:9" ht="12.75" customHeight="1" x14ac:dyDescent="0.2">
      <c r="A40" s="195" t="s">
        <v>199</v>
      </c>
      <c r="B40" s="195"/>
      <c r="C40" s="195"/>
      <c r="D40" s="195"/>
      <c r="E40" s="195"/>
      <c r="F40" s="195"/>
      <c r="G40" s="96">
        <v>32</v>
      </c>
      <c r="H40" s="99">
        <v>0</v>
      </c>
      <c r="I40" s="99">
        <v>0</v>
      </c>
    </row>
    <row r="41" spans="1:9" ht="22.9" customHeight="1" x14ac:dyDescent="0.2">
      <c r="A41" s="212" t="s">
        <v>200</v>
      </c>
      <c r="B41" s="212"/>
      <c r="C41" s="212"/>
      <c r="D41" s="212"/>
      <c r="E41" s="212"/>
      <c r="F41" s="212"/>
      <c r="G41" s="88">
        <v>33</v>
      </c>
      <c r="H41" s="98">
        <f>H36+H37+H38+H39+H40</f>
        <v>-65036273</v>
      </c>
      <c r="I41" s="98">
        <f>I36+I37+I38+I39+I40</f>
        <v>-67375130</v>
      </c>
    </row>
    <row r="42" spans="1:9" ht="30.6" customHeight="1" x14ac:dyDescent="0.2">
      <c r="A42" s="206" t="s">
        <v>201</v>
      </c>
      <c r="B42" s="206"/>
      <c r="C42" s="206"/>
      <c r="D42" s="206"/>
      <c r="E42" s="206"/>
      <c r="F42" s="206"/>
      <c r="G42" s="88">
        <v>34</v>
      </c>
      <c r="H42" s="98">
        <f>H35+H41</f>
        <v>-47537820</v>
      </c>
      <c r="I42" s="98">
        <f>I35+I41</f>
        <v>-40877984</v>
      </c>
    </row>
    <row r="43" spans="1:9" x14ac:dyDescent="0.2">
      <c r="A43" s="223" t="s">
        <v>202</v>
      </c>
      <c r="B43" s="223"/>
      <c r="C43" s="223"/>
      <c r="D43" s="223"/>
      <c r="E43" s="223"/>
      <c r="F43" s="223"/>
      <c r="G43" s="223"/>
      <c r="H43" s="223"/>
      <c r="I43" s="223"/>
    </row>
    <row r="44" spans="1:9" ht="12.75" customHeight="1" x14ac:dyDescent="0.2">
      <c r="A44" s="195" t="s">
        <v>203</v>
      </c>
      <c r="B44" s="195"/>
      <c r="C44" s="195"/>
      <c r="D44" s="195"/>
      <c r="E44" s="195"/>
      <c r="F44" s="195"/>
      <c r="G44" s="96">
        <v>35</v>
      </c>
      <c r="H44" s="99">
        <v>0</v>
      </c>
      <c r="I44" s="99">
        <v>0</v>
      </c>
    </row>
    <row r="45" spans="1:9" ht="27.6" customHeight="1" x14ac:dyDescent="0.2">
      <c r="A45" s="195" t="s">
        <v>204</v>
      </c>
      <c r="B45" s="195"/>
      <c r="C45" s="195"/>
      <c r="D45" s="195"/>
      <c r="E45" s="195"/>
      <c r="F45" s="195"/>
      <c r="G45" s="96">
        <v>36</v>
      </c>
      <c r="H45" s="99">
        <v>0</v>
      </c>
      <c r="I45" s="99">
        <v>0</v>
      </c>
    </row>
    <row r="46" spans="1:9" ht="12.75" customHeight="1" x14ac:dyDescent="0.2">
      <c r="A46" s="195" t="s">
        <v>205</v>
      </c>
      <c r="B46" s="195"/>
      <c r="C46" s="195"/>
      <c r="D46" s="195"/>
      <c r="E46" s="195"/>
      <c r="F46" s="195"/>
      <c r="G46" s="96">
        <v>37</v>
      </c>
      <c r="H46" s="99">
        <v>95904337</v>
      </c>
      <c r="I46" s="99">
        <v>94085367</v>
      </c>
    </row>
    <row r="47" spans="1:9" ht="12.75" customHeight="1" x14ac:dyDescent="0.2">
      <c r="A47" s="195" t="s">
        <v>206</v>
      </c>
      <c r="B47" s="195"/>
      <c r="C47" s="195"/>
      <c r="D47" s="195"/>
      <c r="E47" s="195"/>
      <c r="F47" s="195"/>
      <c r="G47" s="96">
        <v>38</v>
      </c>
      <c r="H47" s="99">
        <v>2764207</v>
      </c>
      <c r="I47" s="99">
        <v>2624608</v>
      </c>
    </row>
    <row r="48" spans="1:9" ht="25.9" customHeight="1" x14ac:dyDescent="0.2">
      <c r="A48" s="212" t="s">
        <v>207</v>
      </c>
      <c r="B48" s="212"/>
      <c r="C48" s="212"/>
      <c r="D48" s="212"/>
      <c r="E48" s="212"/>
      <c r="F48" s="212"/>
      <c r="G48" s="88">
        <v>39</v>
      </c>
      <c r="H48" s="98">
        <f>H44+H45+H46+H47</f>
        <v>98668544</v>
      </c>
      <c r="I48" s="98">
        <f>I44+I45+I46+I47</f>
        <v>96709975</v>
      </c>
    </row>
    <row r="49" spans="1:9" ht="24.6" customHeight="1" x14ac:dyDescent="0.2">
      <c r="A49" s="195" t="s">
        <v>299</v>
      </c>
      <c r="B49" s="195"/>
      <c r="C49" s="195"/>
      <c r="D49" s="195"/>
      <c r="E49" s="195"/>
      <c r="F49" s="195"/>
      <c r="G49" s="96">
        <v>40</v>
      </c>
      <c r="H49" s="99">
        <v>-47640587</v>
      </c>
      <c r="I49" s="99">
        <v>-87199208</v>
      </c>
    </row>
    <row r="50" spans="1:9" ht="12.75" customHeight="1" x14ac:dyDescent="0.2">
      <c r="A50" s="195" t="s">
        <v>208</v>
      </c>
      <c r="B50" s="195"/>
      <c r="C50" s="195"/>
      <c r="D50" s="195"/>
      <c r="E50" s="195"/>
      <c r="F50" s="195"/>
      <c r="G50" s="96">
        <v>41</v>
      </c>
      <c r="H50" s="99">
        <v>-12113091</v>
      </c>
      <c r="I50" s="99">
        <v>-18466665</v>
      </c>
    </row>
    <row r="51" spans="1:9" ht="12.75" customHeight="1" x14ac:dyDescent="0.2">
      <c r="A51" s="195" t="s">
        <v>209</v>
      </c>
      <c r="B51" s="195"/>
      <c r="C51" s="195"/>
      <c r="D51" s="195"/>
      <c r="E51" s="195"/>
      <c r="F51" s="195"/>
      <c r="G51" s="96">
        <v>42</v>
      </c>
      <c r="H51" s="99">
        <v>0</v>
      </c>
      <c r="I51" s="99">
        <v>0</v>
      </c>
    </row>
    <row r="52" spans="1:9" ht="26.45" customHeight="1" x14ac:dyDescent="0.2">
      <c r="A52" s="195" t="s">
        <v>210</v>
      </c>
      <c r="B52" s="195"/>
      <c r="C52" s="195"/>
      <c r="D52" s="195"/>
      <c r="E52" s="195"/>
      <c r="F52" s="195"/>
      <c r="G52" s="96">
        <v>43</v>
      </c>
      <c r="H52" s="99">
        <v>-3542462</v>
      </c>
      <c r="I52" s="99">
        <v>-5250394</v>
      </c>
    </row>
    <row r="53" spans="1:9" ht="12.75" customHeight="1" x14ac:dyDescent="0.2">
      <c r="A53" s="195" t="s">
        <v>211</v>
      </c>
      <c r="B53" s="195"/>
      <c r="C53" s="195"/>
      <c r="D53" s="195"/>
      <c r="E53" s="195"/>
      <c r="F53" s="195"/>
      <c r="G53" s="96">
        <v>44</v>
      </c>
      <c r="H53" s="99">
        <v>-1761494</v>
      </c>
      <c r="I53" s="99">
        <v>-1811937</v>
      </c>
    </row>
    <row r="54" spans="1:9" ht="27.6" customHeight="1" x14ac:dyDescent="0.2">
      <c r="A54" s="212" t="s">
        <v>212</v>
      </c>
      <c r="B54" s="212"/>
      <c r="C54" s="212"/>
      <c r="D54" s="212"/>
      <c r="E54" s="212"/>
      <c r="F54" s="212"/>
      <c r="G54" s="88">
        <v>45</v>
      </c>
      <c r="H54" s="98">
        <f>H49+H50+H51+H52+H53</f>
        <v>-65057634</v>
      </c>
      <c r="I54" s="98">
        <f>I49+I50+I51+I52+I53</f>
        <v>-112728204</v>
      </c>
    </row>
    <row r="55" spans="1:9" ht="27.6" customHeight="1" x14ac:dyDescent="0.2">
      <c r="A55" s="206" t="s">
        <v>213</v>
      </c>
      <c r="B55" s="206"/>
      <c r="C55" s="206"/>
      <c r="D55" s="206"/>
      <c r="E55" s="206"/>
      <c r="F55" s="206"/>
      <c r="G55" s="88">
        <v>46</v>
      </c>
      <c r="H55" s="98">
        <f>H48+H54</f>
        <v>33610910</v>
      </c>
      <c r="I55" s="98">
        <f>I48+I54</f>
        <v>-16018229</v>
      </c>
    </row>
    <row r="56" spans="1:9" x14ac:dyDescent="0.2">
      <c r="A56" s="170" t="s">
        <v>214</v>
      </c>
      <c r="B56" s="170"/>
      <c r="C56" s="170"/>
      <c r="D56" s="170"/>
      <c r="E56" s="170"/>
      <c r="F56" s="170"/>
      <c r="G56" s="96">
        <v>47</v>
      </c>
      <c r="H56" s="99">
        <v>0</v>
      </c>
      <c r="I56" s="99">
        <v>0</v>
      </c>
    </row>
    <row r="57" spans="1:9" ht="27" customHeight="1" x14ac:dyDescent="0.2">
      <c r="A57" s="206" t="s">
        <v>215</v>
      </c>
      <c r="B57" s="206"/>
      <c r="C57" s="206"/>
      <c r="D57" s="206"/>
      <c r="E57" s="206"/>
      <c r="F57" s="206"/>
      <c r="G57" s="88">
        <v>48</v>
      </c>
      <c r="H57" s="98">
        <f>H27+H42+H55+H56</f>
        <v>3505414</v>
      </c>
      <c r="I57" s="98">
        <f>I27+I42+I55+I56</f>
        <v>12860582</v>
      </c>
    </row>
    <row r="58" spans="1:9" ht="15.6" customHeight="1" x14ac:dyDescent="0.2">
      <c r="A58" s="224" t="s">
        <v>216</v>
      </c>
      <c r="B58" s="224"/>
      <c r="C58" s="224"/>
      <c r="D58" s="224"/>
      <c r="E58" s="224"/>
      <c r="F58" s="224"/>
      <c r="G58" s="96">
        <v>49</v>
      </c>
      <c r="H58" s="99">
        <v>331870</v>
      </c>
      <c r="I58" s="99">
        <v>3837284</v>
      </c>
    </row>
    <row r="59" spans="1:9" ht="28.9" customHeight="1" x14ac:dyDescent="0.2">
      <c r="A59" s="206" t="s">
        <v>217</v>
      </c>
      <c r="B59" s="206"/>
      <c r="C59" s="206"/>
      <c r="D59" s="206"/>
      <c r="E59" s="206"/>
      <c r="F59" s="206"/>
      <c r="G59" s="88">
        <v>50</v>
      </c>
      <c r="H59" s="98">
        <f>H57+H58</f>
        <v>3837284</v>
      </c>
      <c r="I59" s="98">
        <f>I57+I58</f>
        <v>16697866</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2" t="s">
        <v>218</v>
      </c>
      <c r="B1" s="217"/>
      <c r="C1" s="217"/>
      <c r="D1" s="217"/>
      <c r="E1" s="217"/>
      <c r="F1" s="217"/>
      <c r="G1" s="217"/>
      <c r="H1" s="217"/>
      <c r="I1" s="217"/>
    </row>
    <row r="2" spans="1:9" ht="12.75" customHeight="1" x14ac:dyDescent="0.2">
      <c r="A2" s="201" t="s">
        <v>461</v>
      </c>
      <c r="B2" s="177"/>
      <c r="C2" s="177"/>
      <c r="D2" s="177"/>
      <c r="E2" s="177"/>
      <c r="F2" s="177"/>
      <c r="G2" s="177"/>
      <c r="H2" s="177"/>
      <c r="I2" s="177"/>
    </row>
    <row r="3" spans="1:9" x14ac:dyDescent="0.2">
      <c r="A3" s="220" t="s">
        <v>443</v>
      </c>
      <c r="B3" s="226"/>
      <c r="C3" s="226"/>
      <c r="D3" s="226"/>
      <c r="E3" s="226"/>
      <c r="F3" s="226"/>
      <c r="G3" s="226"/>
      <c r="H3" s="226"/>
      <c r="I3" s="226"/>
    </row>
    <row r="4" spans="1:9" x14ac:dyDescent="0.2">
      <c r="A4" s="218" t="s">
        <v>459</v>
      </c>
      <c r="B4" s="181"/>
      <c r="C4" s="181"/>
      <c r="D4" s="181"/>
      <c r="E4" s="181"/>
      <c r="F4" s="181"/>
      <c r="G4" s="181"/>
      <c r="H4" s="181"/>
      <c r="I4" s="182"/>
    </row>
    <row r="5" spans="1:9" ht="33.75" x14ac:dyDescent="0.2">
      <c r="A5" s="196" t="s">
        <v>2</v>
      </c>
      <c r="B5" s="197"/>
      <c r="C5" s="197"/>
      <c r="D5" s="197"/>
      <c r="E5" s="197"/>
      <c r="F5" s="197"/>
      <c r="G5" s="92" t="s">
        <v>106</v>
      </c>
      <c r="H5" s="93" t="s">
        <v>292</v>
      </c>
      <c r="I5" s="93" t="s">
        <v>276</v>
      </c>
    </row>
    <row r="6" spans="1:9" x14ac:dyDescent="0.2">
      <c r="A6" s="222">
        <v>1</v>
      </c>
      <c r="B6" s="197"/>
      <c r="C6" s="197"/>
      <c r="D6" s="197"/>
      <c r="E6" s="197"/>
      <c r="F6" s="197"/>
      <c r="G6" s="94">
        <v>2</v>
      </c>
      <c r="H6" s="93" t="s">
        <v>167</v>
      </c>
      <c r="I6" s="93" t="s">
        <v>168</v>
      </c>
    </row>
    <row r="7" spans="1:9" x14ac:dyDescent="0.2">
      <c r="A7" s="223" t="s">
        <v>169</v>
      </c>
      <c r="B7" s="225"/>
      <c r="C7" s="225"/>
      <c r="D7" s="225"/>
      <c r="E7" s="225"/>
      <c r="F7" s="225"/>
      <c r="G7" s="225"/>
      <c r="H7" s="225"/>
      <c r="I7" s="225"/>
    </row>
    <row r="8" spans="1:9" x14ac:dyDescent="0.2">
      <c r="A8" s="195" t="s">
        <v>219</v>
      </c>
      <c r="B8" s="195"/>
      <c r="C8" s="195"/>
      <c r="D8" s="195"/>
      <c r="E8" s="195"/>
      <c r="F8" s="195"/>
      <c r="G8" s="86">
        <v>1</v>
      </c>
      <c r="H8" s="99">
        <v>0</v>
      </c>
      <c r="I8" s="99">
        <v>0</v>
      </c>
    </row>
    <row r="9" spans="1:9" x14ac:dyDescent="0.2">
      <c r="A9" s="195" t="s">
        <v>220</v>
      </c>
      <c r="B9" s="195"/>
      <c r="C9" s="195"/>
      <c r="D9" s="195"/>
      <c r="E9" s="195"/>
      <c r="F9" s="195"/>
      <c r="G9" s="86">
        <v>2</v>
      </c>
      <c r="H9" s="99">
        <v>0</v>
      </c>
      <c r="I9" s="99">
        <v>0</v>
      </c>
    </row>
    <row r="10" spans="1:9" x14ac:dyDescent="0.2">
      <c r="A10" s="195" t="s">
        <v>221</v>
      </c>
      <c r="B10" s="195"/>
      <c r="C10" s="195"/>
      <c r="D10" s="195"/>
      <c r="E10" s="195"/>
      <c r="F10" s="195"/>
      <c r="G10" s="86">
        <v>3</v>
      </c>
      <c r="H10" s="99">
        <v>0</v>
      </c>
      <c r="I10" s="99">
        <v>0</v>
      </c>
    </row>
    <row r="11" spans="1:9" x14ac:dyDescent="0.2">
      <c r="A11" s="195" t="s">
        <v>222</v>
      </c>
      <c r="B11" s="195"/>
      <c r="C11" s="195"/>
      <c r="D11" s="195"/>
      <c r="E11" s="195"/>
      <c r="F11" s="195"/>
      <c r="G11" s="86">
        <v>4</v>
      </c>
      <c r="H11" s="99">
        <v>0</v>
      </c>
      <c r="I11" s="99">
        <v>0</v>
      </c>
    </row>
    <row r="12" spans="1:9" x14ac:dyDescent="0.2">
      <c r="A12" s="195" t="s">
        <v>387</v>
      </c>
      <c r="B12" s="195"/>
      <c r="C12" s="195"/>
      <c r="D12" s="195"/>
      <c r="E12" s="195"/>
      <c r="F12" s="195"/>
      <c r="G12" s="86">
        <v>5</v>
      </c>
      <c r="H12" s="99">
        <v>0</v>
      </c>
      <c r="I12" s="99">
        <v>0</v>
      </c>
    </row>
    <row r="13" spans="1:9" ht="24" customHeight="1" x14ac:dyDescent="0.2">
      <c r="A13" s="208" t="s">
        <v>395</v>
      </c>
      <c r="B13" s="208"/>
      <c r="C13" s="208"/>
      <c r="D13" s="208"/>
      <c r="E13" s="208"/>
      <c r="F13" s="208"/>
      <c r="G13" s="88">
        <v>6</v>
      </c>
      <c r="H13" s="103">
        <f>SUM(H8:H12)</f>
        <v>0</v>
      </c>
      <c r="I13" s="103">
        <f>SUM(I8:I12)</f>
        <v>0</v>
      </c>
    </row>
    <row r="14" spans="1:9" x14ac:dyDescent="0.2">
      <c r="A14" s="195" t="s">
        <v>388</v>
      </c>
      <c r="B14" s="195"/>
      <c r="C14" s="195"/>
      <c r="D14" s="195"/>
      <c r="E14" s="195"/>
      <c r="F14" s="195"/>
      <c r="G14" s="86">
        <v>7</v>
      </c>
      <c r="H14" s="99">
        <v>0</v>
      </c>
      <c r="I14" s="99">
        <v>0</v>
      </c>
    </row>
    <row r="15" spans="1:9" x14ac:dyDescent="0.2">
      <c r="A15" s="195" t="s">
        <v>389</v>
      </c>
      <c r="B15" s="195"/>
      <c r="C15" s="195"/>
      <c r="D15" s="195"/>
      <c r="E15" s="195"/>
      <c r="F15" s="195"/>
      <c r="G15" s="86">
        <v>8</v>
      </c>
      <c r="H15" s="99">
        <v>0</v>
      </c>
      <c r="I15" s="99">
        <v>0</v>
      </c>
    </row>
    <row r="16" spans="1:9" x14ac:dyDescent="0.2">
      <c r="A16" s="195" t="s">
        <v>390</v>
      </c>
      <c r="B16" s="195"/>
      <c r="C16" s="195"/>
      <c r="D16" s="195"/>
      <c r="E16" s="195"/>
      <c r="F16" s="195"/>
      <c r="G16" s="86">
        <v>9</v>
      </c>
      <c r="H16" s="99">
        <v>0</v>
      </c>
      <c r="I16" s="99">
        <v>0</v>
      </c>
    </row>
    <row r="17" spans="1:9" x14ac:dyDescent="0.2">
      <c r="A17" s="195" t="s">
        <v>391</v>
      </c>
      <c r="B17" s="195"/>
      <c r="C17" s="195"/>
      <c r="D17" s="195"/>
      <c r="E17" s="195"/>
      <c r="F17" s="195"/>
      <c r="G17" s="86">
        <v>10</v>
      </c>
      <c r="H17" s="99">
        <v>0</v>
      </c>
      <c r="I17" s="99">
        <v>0</v>
      </c>
    </row>
    <row r="18" spans="1:9" x14ac:dyDescent="0.2">
      <c r="A18" s="195" t="s">
        <v>392</v>
      </c>
      <c r="B18" s="195"/>
      <c r="C18" s="195"/>
      <c r="D18" s="195"/>
      <c r="E18" s="195"/>
      <c r="F18" s="195"/>
      <c r="G18" s="86">
        <v>11</v>
      </c>
      <c r="H18" s="99">
        <v>0</v>
      </c>
      <c r="I18" s="99">
        <v>0</v>
      </c>
    </row>
    <row r="19" spans="1:9" x14ac:dyDescent="0.2">
      <c r="A19" s="195" t="s">
        <v>393</v>
      </c>
      <c r="B19" s="195"/>
      <c r="C19" s="195"/>
      <c r="D19" s="195"/>
      <c r="E19" s="195"/>
      <c r="F19" s="195"/>
      <c r="G19" s="86">
        <v>12</v>
      </c>
      <c r="H19" s="99">
        <v>0</v>
      </c>
      <c r="I19" s="99">
        <v>0</v>
      </c>
    </row>
    <row r="20" spans="1:9" ht="26.25" customHeight="1" x14ac:dyDescent="0.2">
      <c r="A20" s="208" t="s">
        <v>396</v>
      </c>
      <c r="B20" s="208"/>
      <c r="C20" s="208"/>
      <c r="D20" s="208"/>
      <c r="E20" s="208"/>
      <c r="F20" s="208"/>
      <c r="G20" s="88">
        <v>13</v>
      </c>
      <c r="H20" s="103">
        <f>SUM(H14:H19)</f>
        <v>0</v>
      </c>
      <c r="I20" s="103">
        <f>SUM(I14:I19)</f>
        <v>0</v>
      </c>
    </row>
    <row r="21" spans="1:9" ht="25.9" customHeight="1" x14ac:dyDescent="0.2">
      <c r="A21" s="206" t="s">
        <v>397</v>
      </c>
      <c r="B21" s="206"/>
      <c r="C21" s="206"/>
      <c r="D21" s="206"/>
      <c r="E21" s="206"/>
      <c r="F21" s="206"/>
      <c r="G21" s="88">
        <v>14</v>
      </c>
      <c r="H21" s="98">
        <f>H13+H20</f>
        <v>0</v>
      </c>
      <c r="I21" s="98">
        <f>I13+I20</f>
        <v>0</v>
      </c>
    </row>
    <row r="22" spans="1:9" x14ac:dyDescent="0.2">
      <c r="A22" s="223" t="s">
        <v>187</v>
      </c>
      <c r="B22" s="225"/>
      <c r="C22" s="225"/>
      <c r="D22" s="225"/>
      <c r="E22" s="225"/>
      <c r="F22" s="225"/>
      <c r="G22" s="225"/>
      <c r="H22" s="225"/>
      <c r="I22" s="225"/>
    </row>
    <row r="23" spans="1:9" ht="26.45" customHeight="1" x14ac:dyDescent="0.2">
      <c r="A23" s="195" t="s">
        <v>223</v>
      </c>
      <c r="B23" s="195"/>
      <c r="C23" s="195"/>
      <c r="D23" s="195"/>
      <c r="E23" s="195"/>
      <c r="F23" s="195"/>
      <c r="G23" s="86">
        <v>15</v>
      </c>
      <c r="H23" s="99">
        <v>0</v>
      </c>
      <c r="I23" s="99">
        <v>0</v>
      </c>
    </row>
    <row r="24" spans="1:9" x14ac:dyDescent="0.2">
      <c r="A24" s="195" t="s">
        <v>224</v>
      </c>
      <c r="B24" s="195"/>
      <c r="C24" s="195"/>
      <c r="D24" s="195"/>
      <c r="E24" s="195"/>
      <c r="F24" s="195"/>
      <c r="G24" s="86">
        <v>16</v>
      </c>
      <c r="H24" s="99">
        <v>0</v>
      </c>
      <c r="I24" s="99">
        <v>0</v>
      </c>
    </row>
    <row r="25" spans="1:9" x14ac:dyDescent="0.2">
      <c r="A25" s="195" t="s">
        <v>225</v>
      </c>
      <c r="B25" s="195"/>
      <c r="C25" s="195"/>
      <c r="D25" s="195"/>
      <c r="E25" s="195"/>
      <c r="F25" s="195"/>
      <c r="G25" s="86">
        <v>17</v>
      </c>
      <c r="H25" s="99">
        <v>0</v>
      </c>
      <c r="I25" s="99">
        <v>0</v>
      </c>
    </row>
    <row r="26" spans="1:9" x14ac:dyDescent="0.2">
      <c r="A26" s="195" t="s">
        <v>226</v>
      </c>
      <c r="B26" s="195"/>
      <c r="C26" s="195"/>
      <c r="D26" s="195"/>
      <c r="E26" s="195"/>
      <c r="F26" s="195"/>
      <c r="G26" s="86">
        <v>18</v>
      </c>
      <c r="H26" s="99">
        <v>0</v>
      </c>
      <c r="I26" s="99">
        <v>0</v>
      </c>
    </row>
    <row r="27" spans="1:9" x14ac:dyDescent="0.2">
      <c r="A27" s="195" t="s">
        <v>227</v>
      </c>
      <c r="B27" s="195"/>
      <c r="C27" s="195"/>
      <c r="D27" s="195"/>
      <c r="E27" s="195"/>
      <c r="F27" s="195"/>
      <c r="G27" s="86">
        <v>19</v>
      </c>
      <c r="H27" s="99">
        <v>0</v>
      </c>
      <c r="I27" s="99">
        <v>0</v>
      </c>
    </row>
    <row r="28" spans="1:9" x14ac:dyDescent="0.2">
      <c r="A28" s="195" t="s">
        <v>228</v>
      </c>
      <c r="B28" s="195"/>
      <c r="C28" s="195"/>
      <c r="D28" s="195"/>
      <c r="E28" s="195"/>
      <c r="F28" s="195"/>
      <c r="G28" s="86">
        <v>20</v>
      </c>
      <c r="H28" s="99">
        <v>0</v>
      </c>
      <c r="I28" s="99">
        <v>0</v>
      </c>
    </row>
    <row r="29" spans="1:9" ht="25.15" customHeight="1" x14ac:dyDescent="0.2">
      <c r="A29" s="212" t="s">
        <v>427</v>
      </c>
      <c r="B29" s="212"/>
      <c r="C29" s="212"/>
      <c r="D29" s="212"/>
      <c r="E29" s="212"/>
      <c r="F29" s="212"/>
      <c r="G29" s="88">
        <v>21</v>
      </c>
      <c r="H29" s="98">
        <f>SUM(H23:H28)</f>
        <v>0</v>
      </c>
      <c r="I29" s="98">
        <f>SUM(I23:I28)</f>
        <v>0</v>
      </c>
    </row>
    <row r="30" spans="1:9" ht="21" customHeight="1" x14ac:dyDescent="0.2">
      <c r="A30" s="195" t="s">
        <v>229</v>
      </c>
      <c r="B30" s="195"/>
      <c r="C30" s="195"/>
      <c r="D30" s="195"/>
      <c r="E30" s="195"/>
      <c r="F30" s="195"/>
      <c r="G30" s="86">
        <v>22</v>
      </c>
      <c r="H30" s="99">
        <v>0</v>
      </c>
      <c r="I30" s="99">
        <v>0</v>
      </c>
    </row>
    <row r="31" spans="1:9" x14ac:dyDescent="0.2">
      <c r="A31" s="195" t="s">
        <v>230</v>
      </c>
      <c r="B31" s="195"/>
      <c r="C31" s="195"/>
      <c r="D31" s="195"/>
      <c r="E31" s="195"/>
      <c r="F31" s="195"/>
      <c r="G31" s="86">
        <v>23</v>
      </c>
      <c r="H31" s="99">
        <v>0</v>
      </c>
      <c r="I31" s="99">
        <v>0</v>
      </c>
    </row>
    <row r="32" spans="1:9" x14ac:dyDescent="0.2">
      <c r="A32" s="195" t="s">
        <v>394</v>
      </c>
      <c r="B32" s="195"/>
      <c r="C32" s="195"/>
      <c r="D32" s="195"/>
      <c r="E32" s="195"/>
      <c r="F32" s="195"/>
      <c r="G32" s="86">
        <v>24</v>
      </c>
      <c r="H32" s="99">
        <v>0</v>
      </c>
      <c r="I32" s="99">
        <v>0</v>
      </c>
    </row>
    <row r="33" spans="1:9" x14ac:dyDescent="0.2">
      <c r="A33" s="195" t="s">
        <v>231</v>
      </c>
      <c r="B33" s="195"/>
      <c r="C33" s="195"/>
      <c r="D33" s="195"/>
      <c r="E33" s="195"/>
      <c r="F33" s="195"/>
      <c r="G33" s="86">
        <v>25</v>
      </c>
      <c r="H33" s="99">
        <v>0</v>
      </c>
      <c r="I33" s="99">
        <v>0</v>
      </c>
    </row>
    <row r="34" spans="1:9" x14ac:dyDescent="0.2">
      <c r="A34" s="195" t="s">
        <v>232</v>
      </c>
      <c r="B34" s="195"/>
      <c r="C34" s="195"/>
      <c r="D34" s="195"/>
      <c r="E34" s="195"/>
      <c r="F34" s="195"/>
      <c r="G34" s="86">
        <v>26</v>
      </c>
      <c r="H34" s="99">
        <v>0</v>
      </c>
      <c r="I34" s="99">
        <v>0</v>
      </c>
    </row>
    <row r="35" spans="1:9" ht="28.9" customHeight="1" x14ac:dyDescent="0.2">
      <c r="A35" s="212" t="s">
        <v>428</v>
      </c>
      <c r="B35" s="212"/>
      <c r="C35" s="212"/>
      <c r="D35" s="212"/>
      <c r="E35" s="212"/>
      <c r="F35" s="212"/>
      <c r="G35" s="88">
        <v>27</v>
      </c>
      <c r="H35" s="98">
        <f>SUM(H30:H34)</f>
        <v>0</v>
      </c>
      <c r="I35" s="98">
        <f>SUM(I30:I34)</f>
        <v>0</v>
      </c>
    </row>
    <row r="36" spans="1:9" ht="26.45" customHeight="1" x14ac:dyDescent="0.2">
      <c r="A36" s="206" t="s">
        <v>398</v>
      </c>
      <c r="B36" s="206"/>
      <c r="C36" s="206"/>
      <c r="D36" s="206"/>
      <c r="E36" s="206"/>
      <c r="F36" s="206"/>
      <c r="G36" s="88">
        <v>28</v>
      </c>
      <c r="H36" s="98">
        <f>H29+H35</f>
        <v>0</v>
      </c>
      <c r="I36" s="98">
        <f>I29+I35</f>
        <v>0</v>
      </c>
    </row>
    <row r="37" spans="1:9" x14ac:dyDescent="0.2">
      <c r="A37" s="223"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212" t="s">
        <v>429</v>
      </c>
      <c r="B42" s="212"/>
      <c r="C42" s="212"/>
      <c r="D42" s="212"/>
      <c r="E42" s="212"/>
      <c r="F42" s="212"/>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212" t="s">
        <v>430</v>
      </c>
      <c r="B48" s="212"/>
      <c r="C48" s="212"/>
      <c r="D48" s="212"/>
      <c r="E48" s="212"/>
      <c r="F48" s="212"/>
      <c r="G48" s="88">
        <v>39</v>
      </c>
      <c r="H48" s="98">
        <f>H47+H46+H45+H44+H43</f>
        <v>0</v>
      </c>
      <c r="I48" s="98">
        <f>I47+I46+I45+I44+I43</f>
        <v>0</v>
      </c>
    </row>
    <row r="49" spans="1:9" ht="28.15" customHeight="1" x14ac:dyDescent="0.2">
      <c r="A49" s="206" t="s">
        <v>440</v>
      </c>
      <c r="B49" s="206"/>
      <c r="C49" s="206"/>
      <c r="D49" s="206"/>
      <c r="E49" s="206"/>
      <c r="F49" s="206"/>
      <c r="G49" s="88">
        <v>40</v>
      </c>
      <c r="H49" s="98">
        <f>H48+H42</f>
        <v>0</v>
      </c>
      <c r="I49" s="98">
        <f>I48+I42</f>
        <v>0</v>
      </c>
    </row>
    <row r="50" spans="1:9" x14ac:dyDescent="0.2">
      <c r="A50" s="195" t="s">
        <v>242</v>
      </c>
      <c r="B50" s="195"/>
      <c r="C50" s="195"/>
      <c r="D50" s="195"/>
      <c r="E50" s="195"/>
      <c r="F50" s="195"/>
      <c r="G50" s="86">
        <v>41</v>
      </c>
      <c r="H50" s="99">
        <v>0</v>
      </c>
      <c r="I50" s="99">
        <v>0</v>
      </c>
    </row>
    <row r="51" spans="1:9" ht="24.6" customHeight="1" x14ac:dyDescent="0.2">
      <c r="A51" s="206" t="s">
        <v>399</v>
      </c>
      <c r="B51" s="206"/>
      <c r="C51" s="206"/>
      <c r="D51" s="206"/>
      <c r="E51" s="206"/>
      <c r="F51" s="206"/>
      <c r="G51" s="88">
        <v>42</v>
      </c>
      <c r="H51" s="98">
        <f>H21+H36+H49+H50</f>
        <v>0</v>
      </c>
      <c r="I51" s="98">
        <f>I21+I36+I49+I50</f>
        <v>0</v>
      </c>
    </row>
    <row r="52" spans="1:9" x14ac:dyDescent="0.2">
      <c r="A52" s="224" t="s">
        <v>216</v>
      </c>
      <c r="B52" s="224"/>
      <c r="C52" s="224"/>
      <c r="D52" s="224"/>
      <c r="E52" s="224"/>
      <c r="F52" s="224"/>
      <c r="G52" s="86">
        <v>43</v>
      </c>
      <c r="H52" s="99">
        <v>0</v>
      </c>
      <c r="I52" s="99">
        <v>0</v>
      </c>
    </row>
    <row r="53" spans="1:9" ht="28.9" customHeight="1" x14ac:dyDescent="0.2">
      <c r="A53" s="224" t="s">
        <v>400</v>
      </c>
      <c r="B53" s="224"/>
      <c r="C53" s="224"/>
      <c r="D53" s="224"/>
      <c r="E53" s="224"/>
      <c r="F53" s="224"/>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D1" zoomScaleNormal="100" zoomScaleSheetLayoutView="10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7" t="s">
        <v>243</v>
      </c>
      <c r="B1" s="228"/>
      <c r="C1" s="228"/>
      <c r="D1" s="228"/>
      <c r="E1" s="228"/>
      <c r="F1" s="228"/>
      <c r="G1" s="228"/>
      <c r="H1" s="228"/>
      <c r="I1" s="228"/>
      <c r="J1" s="228"/>
      <c r="K1" s="37"/>
    </row>
    <row r="2" spans="1:25" ht="15.75" x14ac:dyDescent="0.2">
      <c r="A2" s="3"/>
      <c r="B2" s="4"/>
      <c r="C2" s="229" t="s">
        <v>244</v>
      </c>
      <c r="D2" s="229"/>
      <c r="E2" s="5">
        <v>44927</v>
      </c>
      <c r="F2" s="6" t="s">
        <v>0</v>
      </c>
      <c r="G2" s="5">
        <v>45291</v>
      </c>
      <c r="H2" s="39"/>
      <c r="I2" s="39"/>
      <c r="J2" s="39"/>
      <c r="K2" s="40"/>
      <c r="X2" s="41" t="s">
        <v>443</v>
      </c>
    </row>
    <row r="3" spans="1:25" ht="13.5" customHeight="1" thickBot="1" x14ac:dyDescent="0.25">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404</v>
      </c>
      <c r="Y3" s="240" t="s">
        <v>247</v>
      </c>
    </row>
    <row r="4" spans="1:25" ht="90.75" thickBot="1" x14ac:dyDescent="0.25">
      <c r="A4" s="234"/>
      <c r="B4" s="235"/>
      <c r="C4" s="235"/>
      <c r="D4" s="235"/>
      <c r="E4" s="235"/>
      <c r="F4" s="235"/>
      <c r="G4" s="237"/>
      <c r="H4" s="42" t="s">
        <v>248</v>
      </c>
      <c r="I4" s="42" t="s">
        <v>249</v>
      </c>
      <c r="J4" s="42" t="s">
        <v>250</v>
      </c>
      <c r="K4" s="42" t="s">
        <v>251</v>
      </c>
      <c r="L4" s="42" t="s">
        <v>252</v>
      </c>
      <c r="M4" s="42" t="s">
        <v>253</v>
      </c>
      <c r="N4" s="42" t="s">
        <v>254</v>
      </c>
      <c r="O4" s="42" t="s">
        <v>255</v>
      </c>
      <c r="P4" s="105" t="s">
        <v>401</v>
      </c>
      <c r="Q4" s="42" t="s">
        <v>256</v>
      </c>
      <c r="R4" s="42" t="s">
        <v>257</v>
      </c>
      <c r="S4" s="105" t="s">
        <v>402</v>
      </c>
      <c r="T4" s="105" t="s">
        <v>403</v>
      </c>
      <c r="U4" s="42" t="s">
        <v>258</v>
      </c>
      <c r="V4" s="42" t="s">
        <v>259</v>
      </c>
      <c r="W4" s="42" t="s">
        <v>260</v>
      </c>
      <c r="X4" s="239"/>
      <c r="Y4" s="241"/>
    </row>
    <row r="5" spans="1:25" ht="22.5" x14ac:dyDescent="0.2">
      <c r="A5" s="242">
        <v>1</v>
      </c>
      <c r="B5" s="243"/>
      <c r="C5" s="243"/>
      <c r="D5" s="243"/>
      <c r="E5" s="243"/>
      <c r="F5" s="243"/>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293</v>
      </c>
      <c r="B7" s="247"/>
      <c r="C7" s="247"/>
      <c r="D7" s="247"/>
      <c r="E7" s="247"/>
      <c r="F7" s="247"/>
      <c r="G7" s="8">
        <v>1</v>
      </c>
      <c r="H7" s="46">
        <v>207897095</v>
      </c>
      <c r="I7" s="46">
        <v>24690496</v>
      </c>
      <c r="J7" s="46">
        <v>7108048</v>
      </c>
      <c r="K7" s="46">
        <v>19590484</v>
      </c>
      <c r="L7" s="46">
        <v>5227566</v>
      </c>
      <c r="M7" s="46">
        <v>0</v>
      </c>
      <c r="N7" s="46">
        <v>58197461</v>
      </c>
      <c r="O7" s="46">
        <v>0</v>
      </c>
      <c r="P7" s="46">
        <v>0</v>
      </c>
      <c r="Q7" s="46">
        <v>0</v>
      </c>
      <c r="R7" s="46">
        <v>0</v>
      </c>
      <c r="S7" s="46">
        <v>0</v>
      </c>
      <c r="T7" s="46">
        <v>0</v>
      </c>
      <c r="U7" s="46">
        <v>33611836</v>
      </c>
      <c r="V7" s="46">
        <v>0</v>
      </c>
      <c r="W7" s="47">
        <f>H7+I7+J7+K7-L7+M7+N7+O7+P7+Q7+R7+U7+V7+S7+T7</f>
        <v>345867854</v>
      </c>
      <c r="X7" s="46">
        <v>0</v>
      </c>
      <c r="Y7" s="47">
        <f>W7+X7</f>
        <v>345867854</v>
      </c>
    </row>
    <row r="8" spans="1:25" x14ac:dyDescent="0.2">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1" t="s">
        <v>294</v>
      </c>
      <c r="B10" s="231"/>
      <c r="C10" s="231"/>
      <c r="D10" s="231"/>
      <c r="E10" s="231"/>
      <c r="F10" s="231"/>
      <c r="G10" s="9">
        <v>4</v>
      </c>
      <c r="H10" s="48">
        <f>H7+H8+H9</f>
        <v>207897095</v>
      </c>
      <c r="I10" s="48">
        <f t="shared" ref="I10:Y10" si="2">I7+I8+I9</f>
        <v>24690496</v>
      </c>
      <c r="J10" s="48">
        <f t="shared" si="2"/>
        <v>7108048</v>
      </c>
      <c r="K10" s="48">
        <f t="shared" si="2"/>
        <v>19590484</v>
      </c>
      <c r="L10" s="48">
        <f t="shared" si="2"/>
        <v>5227566</v>
      </c>
      <c r="M10" s="48">
        <f t="shared" si="2"/>
        <v>0</v>
      </c>
      <c r="N10" s="48">
        <f t="shared" si="2"/>
        <v>58197461</v>
      </c>
      <c r="O10" s="48">
        <f t="shared" si="2"/>
        <v>0</v>
      </c>
      <c r="P10" s="48">
        <f t="shared" si="2"/>
        <v>0</v>
      </c>
      <c r="Q10" s="48">
        <f t="shared" si="2"/>
        <v>0</v>
      </c>
      <c r="R10" s="48">
        <f t="shared" si="2"/>
        <v>0</v>
      </c>
      <c r="S10" s="48">
        <f t="shared" si="2"/>
        <v>0</v>
      </c>
      <c r="T10" s="48">
        <f t="shared" si="2"/>
        <v>0</v>
      </c>
      <c r="U10" s="48">
        <f t="shared" si="2"/>
        <v>33611836</v>
      </c>
      <c r="V10" s="48">
        <f t="shared" si="2"/>
        <v>0</v>
      </c>
      <c r="W10" s="48">
        <f t="shared" si="0"/>
        <v>345867854</v>
      </c>
      <c r="X10" s="48">
        <f t="shared" si="2"/>
        <v>0</v>
      </c>
      <c r="Y10" s="48">
        <f t="shared" si="2"/>
        <v>345867854</v>
      </c>
    </row>
    <row r="11" spans="1:25" x14ac:dyDescent="0.2">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26289574</v>
      </c>
      <c r="W11" s="47">
        <f t="shared" si="0"/>
        <v>26289574</v>
      </c>
      <c r="X11" s="46">
        <v>0</v>
      </c>
      <c r="Y11" s="47">
        <f t="shared" ref="Y11:Y29" si="3">W11+X11</f>
        <v>26289574</v>
      </c>
    </row>
    <row r="12" spans="1:25" x14ac:dyDescent="0.2">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0" t="s">
        <v>408</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0" t="s">
        <v>270</v>
      </c>
      <c r="B18" s="230"/>
      <c r="C18" s="230"/>
      <c r="D18" s="230"/>
      <c r="E18" s="230"/>
      <c r="F18" s="230"/>
      <c r="G18" s="8">
        <v>12</v>
      </c>
      <c r="H18" s="50">
        <v>0</v>
      </c>
      <c r="I18" s="50">
        <v>0</v>
      </c>
      <c r="J18" s="50">
        <v>0</v>
      </c>
      <c r="K18" s="50">
        <v>0</v>
      </c>
      <c r="L18" s="50">
        <v>0</v>
      </c>
      <c r="M18" s="50">
        <v>0</v>
      </c>
      <c r="N18" s="46">
        <v>292259</v>
      </c>
      <c r="O18" s="46">
        <v>0</v>
      </c>
      <c r="P18" s="46">
        <v>0</v>
      </c>
      <c r="Q18" s="46">
        <v>0</v>
      </c>
      <c r="R18" s="46">
        <v>0</v>
      </c>
      <c r="S18" s="46">
        <v>0</v>
      </c>
      <c r="T18" s="46">
        <v>0</v>
      </c>
      <c r="U18" s="46">
        <v>0</v>
      </c>
      <c r="V18" s="46">
        <v>0</v>
      </c>
      <c r="W18" s="47">
        <f t="shared" si="0"/>
        <v>292259</v>
      </c>
      <c r="X18" s="46">
        <v>0</v>
      </c>
      <c r="Y18" s="47">
        <f t="shared" si="3"/>
        <v>292259</v>
      </c>
    </row>
    <row r="19" spans="1:25" x14ac:dyDescent="0.2">
      <c r="A19" s="230" t="s">
        <v>271</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0" t="s">
        <v>272</v>
      </c>
      <c r="B20" s="230"/>
      <c r="C20" s="230"/>
      <c r="D20" s="230"/>
      <c r="E20" s="230"/>
      <c r="F20" s="230"/>
      <c r="G20" s="8">
        <v>14</v>
      </c>
      <c r="H20" s="50">
        <v>0</v>
      </c>
      <c r="I20" s="50">
        <v>0</v>
      </c>
      <c r="J20" s="50">
        <v>0</v>
      </c>
      <c r="K20" s="50">
        <v>0</v>
      </c>
      <c r="L20" s="50">
        <v>0</v>
      </c>
      <c r="M20" s="50">
        <v>0</v>
      </c>
      <c r="N20" s="46">
        <v>-52607</v>
      </c>
      <c r="O20" s="46">
        <v>0</v>
      </c>
      <c r="P20" s="46">
        <v>0</v>
      </c>
      <c r="Q20" s="46">
        <v>0</v>
      </c>
      <c r="R20" s="46">
        <v>0</v>
      </c>
      <c r="S20" s="46">
        <v>0</v>
      </c>
      <c r="T20" s="46">
        <v>0</v>
      </c>
      <c r="U20" s="46">
        <v>0</v>
      </c>
      <c r="V20" s="46">
        <v>0</v>
      </c>
      <c r="W20" s="47">
        <f t="shared" si="0"/>
        <v>-52607</v>
      </c>
      <c r="X20" s="46">
        <v>0</v>
      </c>
      <c r="Y20" s="47">
        <f t="shared" si="3"/>
        <v>-52607</v>
      </c>
    </row>
    <row r="21" spans="1:25" ht="30.75" customHeight="1" x14ac:dyDescent="0.2">
      <c r="A21" s="230" t="s">
        <v>409</v>
      </c>
      <c r="B21" s="230"/>
      <c r="C21" s="230"/>
      <c r="D21" s="230"/>
      <c r="E21" s="230"/>
      <c r="F21" s="230"/>
      <c r="G21" s="8">
        <v>15</v>
      </c>
      <c r="H21" s="46">
        <v>0</v>
      </c>
      <c r="I21" s="46">
        <v>-330467</v>
      </c>
      <c r="J21" s="46">
        <v>0</v>
      </c>
      <c r="K21" s="46">
        <v>0</v>
      </c>
      <c r="L21" s="46">
        <v>0</v>
      </c>
      <c r="M21" s="46">
        <v>0</v>
      </c>
      <c r="N21" s="46">
        <v>0</v>
      </c>
      <c r="O21" s="46">
        <v>0</v>
      </c>
      <c r="P21" s="46">
        <v>0</v>
      </c>
      <c r="Q21" s="46">
        <v>0</v>
      </c>
      <c r="R21" s="46">
        <v>0</v>
      </c>
      <c r="S21" s="46">
        <v>0</v>
      </c>
      <c r="T21" s="46">
        <v>0</v>
      </c>
      <c r="U21" s="46">
        <v>593734</v>
      </c>
      <c r="V21" s="46">
        <v>0</v>
      </c>
      <c r="W21" s="47">
        <f t="shared" si="0"/>
        <v>263267</v>
      </c>
      <c r="X21" s="46">
        <v>0</v>
      </c>
      <c r="Y21" s="47">
        <f t="shared" si="3"/>
        <v>263267</v>
      </c>
    </row>
    <row r="22" spans="1:25" ht="28.5" customHeight="1" x14ac:dyDescent="0.2">
      <c r="A22" s="230" t="s">
        <v>410</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0" t="s">
        <v>411</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0" t="s">
        <v>273</v>
      </c>
      <c r="B24" s="230"/>
      <c r="C24" s="230"/>
      <c r="D24" s="230"/>
      <c r="E24" s="230"/>
      <c r="F24" s="230"/>
      <c r="G24" s="8">
        <v>18</v>
      </c>
      <c r="H24" s="46">
        <v>0</v>
      </c>
      <c r="I24" s="46">
        <v>0</v>
      </c>
      <c r="J24" s="46">
        <v>0</v>
      </c>
      <c r="K24" s="46">
        <v>0</v>
      </c>
      <c r="L24" s="46">
        <v>3542462</v>
      </c>
      <c r="M24" s="46">
        <v>0</v>
      </c>
      <c r="N24" s="46">
        <v>0</v>
      </c>
      <c r="O24" s="46">
        <v>0</v>
      </c>
      <c r="P24" s="46">
        <v>0</v>
      </c>
      <c r="Q24" s="46">
        <v>0</v>
      </c>
      <c r="R24" s="46">
        <v>0</v>
      </c>
      <c r="S24" s="46">
        <v>0</v>
      </c>
      <c r="T24" s="46">
        <v>0</v>
      </c>
      <c r="U24" s="46">
        <v>0</v>
      </c>
      <c r="V24" s="46">
        <v>0</v>
      </c>
      <c r="W24" s="47">
        <f t="shared" si="0"/>
        <v>-3542462</v>
      </c>
      <c r="X24" s="46">
        <v>0</v>
      </c>
      <c r="Y24" s="47">
        <f t="shared" si="3"/>
        <v>-3542462</v>
      </c>
    </row>
    <row r="25" spans="1:25" x14ac:dyDescent="0.2">
      <c r="A25" s="230" t="s">
        <v>412</v>
      </c>
      <c r="B25" s="230"/>
      <c r="C25" s="230"/>
      <c r="D25" s="230"/>
      <c r="E25" s="230"/>
      <c r="F25" s="230"/>
      <c r="G25" s="8">
        <v>19</v>
      </c>
      <c r="H25" s="46">
        <v>0</v>
      </c>
      <c r="I25" s="46">
        <v>0</v>
      </c>
      <c r="J25" s="46">
        <v>0</v>
      </c>
      <c r="K25" s="46">
        <v>0</v>
      </c>
      <c r="L25" s="46">
        <v>-3136288</v>
      </c>
      <c r="M25" s="46">
        <v>0</v>
      </c>
      <c r="N25" s="46">
        <v>0</v>
      </c>
      <c r="O25" s="46">
        <v>0</v>
      </c>
      <c r="P25" s="46">
        <v>0</v>
      </c>
      <c r="Q25" s="46">
        <v>0</v>
      </c>
      <c r="R25" s="46">
        <v>0</v>
      </c>
      <c r="S25" s="46">
        <v>0</v>
      </c>
      <c r="T25" s="46">
        <v>0</v>
      </c>
      <c r="U25" s="46">
        <v>0</v>
      </c>
      <c r="V25" s="46">
        <v>0</v>
      </c>
      <c r="W25" s="47">
        <f t="shared" si="0"/>
        <v>3136288</v>
      </c>
      <c r="X25" s="46">
        <v>0</v>
      </c>
      <c r="Y25" s="47">
        <f t="shared" ref="Y25" si="4">W25+X25</f>
        <v>3136288</v>
      </c>
    </row>
    <row r="26" spans="1:25" x14ac:dyDescent="0.2">
      <c r="A26" s="230" t="s">
        <v>414</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-12107596</v>
      </c>
      <c r="V26" s="46">
        <v>0</v>
      </c>
      <c r="W26" s="47">
        <f t="shared" si="0"/>
        <v>-12107596</v>
      </c>
      <c r="X26" s="46">
        <v>0</v>
      </c>
      <c r="Y26" s="47">
        <f t="shared" si="3"/>
        <v>-12107596</v>
      </c>
    </row>
    <row r="27" spans="1:25" x14ac:dyDescent="0.2">
      <c r="A27" s="230" t="s">
        <v>413</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0" t="s">
        <v>415</v>
      </c>
      <c r="B28" s="230"/>
      <c r="C28" s="230"/>
      <c r="D28" s="230"/>
      <c r="E28" s="230"/>
      <c r="F28" s="230"/>
      <c r="G28" s="8">
        <v>22</v>
      </c>
      <c r="H28" s="46">
        <v>0</v>
      </c>
      <c r="I28" s="46">
        <v>0</v>
      </c>
      <c r="J28" s="46">
        <v>1626543</v>
      </c>
      <c r="K28" s="46">
        <v>0</v>
      </c>
      <c r="L28" s="46">
        <v>0</v>
      </c>
      <c r="M28" s="46">
        <v>0</v>
      </c>
      <c r="N28" s="46">
        <v>15452159</v>
      </c>
      <c r="O28" s="46">
        <v>0</v>
      </c>
      <c r="P28" s="46">
        <v>0</v>
      </c>
      <c r="Q28" s="46">
        <v>0</v>
      </c>
      <c r="R28" s="46">
        <v>0</v>
      </c>
      <c r="S28" s="46">
        <v>0</v>
      </c>
      <c r="T28" s="46">
        <v>0</v>
      </c>
      <c r="U28" s="46">
        <v>-17078702</v>
      </c>
      <c r="V28" s="46">
        <v>0</v>
      </c>
      <c r="W28" s="47">
        <f t="shared" si="0"/>
        <v>0</v>
      </c>
      <c r="X28" s="46">
        <v>0</v>
      </c>
      <c r="Y28" s="47">
        <f t="shared" si="3"/>
        <v>0</v>
      </c>
    </row>
    <row r="29" spans="1:25" x14ac:dyDescent="0.2">
      <c r="A29" s="230" t="s">
        <v>416</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8" t="s">
        <v>417</v>
      </c>
      <c r="B30" s="248"/>
      <c r="C30" s="248"/>
      <c r="D30" s="248"/>
      <c r="E30" s="248"/>
      <c r="F30" s="248"/>
      <c r="G30" s="10">
        <v>24</v>
      </c>
      <c r="H30" s="49">
        <f>SUM(H10:H29)</f>
        <v>207897095</v>
      </c>
      <c r="I30" s="49">
        <f t="shared" ref="I30:Y30" si="5">SUM(I10:I29)</f>
        <v>24360029</v>
      </c>
      <c r="J30" s="49">
        <f t="shared" si="5"/>
        <v>8734591</v>
      </c>
      <c r="K30" s="49">
        <f t="shared" si="5"/>
        <v>19590484</v>
      </c>
      <c r="L30" s="49">
        <f t="shared" si="5"/>
        <v>5633740</v>
      </c>
      <c r="M30" s="49">
        <f t="shared" si="5"/>
        <v>0</v>
      </c>
      <c r="N30" s="49">
        <f t="shared" si="5"/>
        <v>73889272</v>
      </c>
      <c r="O30" s="49">
        <f t="shared" si="5"/>
        <v>0</v>
      </c>
      <c r="P30" s="49">
        <f t="shared" si="5"/>
        <v>0</v>
      </c>
      <c r="Q30" s="49">
        <f t="shared" si="5"/>
        <v>0</v>
      </c>
      <c r="R30" s="49">
        <f t="shared" si="5"/>
        <v>0</v>
      </c>
      <c r="S30" s="49">
        <f t="shared" si="5"/>
        <v>0</v>
      </c>
      <c r="T30" s="49">
        <f t="shared" si="5"/>
        <v>0</v>
      </c>
      <c r="U30" s="49">
        <f t="shared" si="5"/>
        <v>5019272</v>
      </c>
      <c r="V30" s="49">
        <f t="shared" si="5"/>
        <v>26289574</v>
      </c>
      <c r="W30" s="49">
        <f t="shared" si="5"/>
        <v>360146577</v>
      </c>
      <c r="X30" s="49">
        <f t="shared" si="5"/>
        <v>0</v>
      </c>
      <c r="Y30" s="49">
        <f t="shared" si="5"/>
        <v>360146577</v>
      </c>
    </row>
    <row r="31" spans="1:25" x14ac:dyDescent="0.2">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275</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239652</v>
      </c>
      <c r="O32" s="48">
        <f t="shared" si="6"/>
        <v>0</v>
      </c>
      <c r="P32" s="48">
        <f t="shared" si="6"/>
        <v>0</v>
      </c>
      <c r="Q32" s="48">
        <f t="shared" si="6"/>
        <v>0</v>
      </c>
      <c r="R32" s="48">
        <f t="shared" si="6"/>
        <v>0</v>
      </c>
      <c r="S32" s="48">
        <f t="shared" si="6"/>
        <v>0</v>
      </c>
      <c r="T32" s="48">
        <f t="shared" si="6"/>
        <v>0</v>
      </c>
      <c r="U32" s="48">
        <f t="shared" si="6"/>
        <v>0</v>
      </c>
      <c r="V32" s="48">
        <f t="shared" si="6"/>
        <v>0</v>
      </c>
      <c r="W32" s="48">
        <f t="shared" si="6"/>
        <v>239652</v>
      </c>
      <c r="X32" s="48">
        <f t="shared" si="6"/>
        <v>0</v>
      </c>
      <c r="Y32" s="48">
        <f t="shared" si="6"/>
        <v>239652</v>
      </c>
    </row>
    <row r="33" spans="1:25" ht="31.5" customHeight="1" x14ac:dyDescent="0.2">
      <c r="A33" s="251" t="s">
        <v>418</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239652</v>
      </c>
      <c r="O33" s="48">
        <f t="shared" si="7"/>
        <v>0</v>
      </c>
      <c r="P33" s="48">
        <f t="shared" si="7"/>
        <v>0</v>
      </c>
      <c r="Q33" s="48">
        <f t="shared" si="7"/>
        <v>0</v>
      </c>
      <c r="R33" s="48">
        <f t="shared" si="7"/>
        <v>0</v>
      </c>
      <c r="S33" s="48">
        <f t="shared" si="7"/>
        <v>0</v>
      </c>
      <c r="T33" s="48">
        <f t="shared" si="7"/>
        <v>0</v>
      </c>
      <c r="U33" s="48">
        <f t="shared" si="7"/>
        <v>0</v>
      </c>
      <c r="V33" s="48">
        <f t="shared" si="7"/>
        <v>26289574</v>
      </c>
      <c r="W33" s="48">
        <f t="shared" si="7"/>
        <v>26529226</v>
      </c>
      <c r="X33" s="48">
        <f t="shared" si="7"/>
        <v>0</v>
      </c>
      <c r="Y33" s="48">
        <f t="shared" si="7"/>
        <v>26529226</v>
      </c>
    </row>
    <row r="34" spans="1:25" ht="30.75" customHeight="1" x14ac:dyDescent="0.2">
      <c r="A34" s="252" t="s">
        <v>419</v>
      </c>
      <c r="B34" s="252"/>
      <c r="C34" s="252"/>
      <c r="D34" s="252"/>
      <c r="E34" s="252"/>
      <c r="F34" s="252"/>
      <c r="G34" s="10">
        <v>27</v>
      </c>
      <c r="H34" s="49">
        <f>SUM(H21:H29)</f>
        <v>0</v>
      </c>
      <c r="I34" s="49">
        <f t="shared" ref="I34:Y34" si="8">SUM(I21:I29)</f>
        <v>-330467</v>
      </c>
      <c r="J34" s="49">
        <f t="shared" si="8"/>
        <v>1626543</v>
      </c>
      <c r="K34" s="49">
        <f t="shared" si="8"/>
        <v>0</v>
      </c>
      <c r="L34" s="49">
        <f t="shared" si="8"/>
        <v>406174</v>
      </c>
      <c r="M34" s="49">
        <f t="shared" si="8"/>
        <v>0</v>
      </c>
      <c r="N34" s="49">
        <f t="shared" si="8"/>
        <v>15452159</v>
      </c>
      <c r="O34" s="49">
        <f t="shared" si="8"/>
        <v>0</v>
      </c>
      <c r="P34" s="49">
        <f t="shared" si="8"/>
        <v>0</v>
      </c>
      <c r="Q34" s="49">
        <f t="shared" si="8"/>
        <v>0</v>
      </c>
      <c r="R34" s="49">
        <f t="shared" si="8"/>
        <v>0</v>
      </c>
      <c r="S34" s="49">
        <f t="shared" si="8"/>
        <v>0</v>
      </c>
      <c r="T34" s="49">
        <f t="shared" si="8"/>
        <v>0</v>
      </c>
      <c r="U34" s="49">
        <f t="shared" si="8"/>
        <v>-28592564</v>
      </c>
      <c r="V34" s="49">
        <f t="shared" si="8"/>
        <v>0</v>
      </c>
      <c r="W34" s="49">
        <f t="shared" si="8"/>
        <v>-12250503</v>
      </c>
      <c r="X34" s="49">
        <f t="shared" si="8"/>
        <v>0</v>
      </c>
      <c r="Y34" s="49">
        <f t="shared" si="8"/>
        <v>-12250503</v>
      </c>
    </row>
    <row r="35" spans="1:25" x14ac:dyDescent="0.2">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295</v>
      </c>
      <c r="B36" s="247"/>
      <c r="C36" s="247"/>
      <c r="D36" s="247"/>
      <c r="E36" s="247"/>
      <c r="F36" s="247"/>
      <c r="G36" s="8">
        <v>28</v>
      </c>
      <c r="H36" s="46">
        <v>207897095</v>
      </c>
      <c r="I36" s="46">
        <v>24360029</v>
      </c>
      <c r="J36" s="46">
        <v>8734591</v>
      </c>
      <c r="K36" s="46">
        <v>19590484</v>
      </c>
      <c r="L36" s="46">
        <v>5633740</v>
      </c>
      <c r="M36" s="46">
        <v>0</v>
      </c>
      <c r="N36" s="46">
        <v>73889272</v>
      </c>
      <c r="O36" s="46">
        <v>0</v>
      </c>
      <c r="P36" s="46">
        <v>0</v>
      </c>
      <c r="Q36" s="46">
        <v>0</v>
      </c>
      <c r="R36" s="46">
        <v>0</v>
      </c>
      <c r="S36" s="46">
        <v>0</v>
      </c>
      <c r="T36" s="46">
        <v>0</v>
      </c>
      <c r="U36" s="46">
        <v>31308846</v>
      </c>
      <c r="V36" s="46">
        <v>0</v>
      </c>
      <c r="W36" s="47">
        <f>H36+I36+J36+K36-L36+M36+N36+O36+P36+Q36+R36+U36+V36+S36+T36</f>
        <v>360146577</v>
      </c>
      <c r="X36" s="46">
        <v>0</v>
      </c>
      <c r="Y36" s="47">
        <f t="shared" ref="Y36:Y38" si="9">W36+X36</f>
        <v>360146577</v>
      </c>
    </row>
    <row r="37" spans="1:25" x14ac:dyDescent="0.2">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1" t="s">
        <v>420</v>
      </c>
      <c r="B39" s="231"/>
      <c r="C39" s="231"/>
      <c r="D39" s="231"/>
      <c r="E39" s="231"/>
      <c r="F39" s="231"/>
      <c r="G39" s="9">
        <v>31</v>
      </c>
      <c r="H39" s="48">
        <f>H36+H37+H38</f>
        <v>207897095</v>
      </c>
      <c r="I39" s="48">
        <f t="shared" ref="I39:Y39" si="11">I36+I37+I38</f>
        <v>24360029</v>
      </c>
      <c r="J39" s="48">
        <f t="shared" si="11"/>
        <v>8734591</v>
      </c>
      <c r="K39" s="48">
        <f t="shared" si="11"/>
        <v>19590484</v>
      </c>
      <c r="L39" s="48">
        <f t="shared" si="11"/>
        <v>5633740</v>
      </c>
      <c r="M39" s="48">
        <f t="shared" si="11"/>
        <v>0</v>
      </c>
      <c r="N39" s="48">
        <f t="shared" si="11"/>
        <v>73889272</v>
      </c>
      <c r="O39" s="48">
        <f t="shared" si="11"/>
        <v>0</v>
      </c>
      <c r="P39" s="48">
        <f t="shared" si="11"/>
        <v>0</v>
      </c>
      <c r="Q39" s="48">
        <f t="shared" si="11"/>
        <v>0</v>
      </c>
      <c r="R39" s="48">
        <f t="shared" si="11"/>
        <v>0</v>
      </c>
      <c r="S39" s="48">
        <f t="shared" si="11"/>
        <v>0</v>
      </c>
      <c r="T39" s="48">
        <f t="shared" si="11"/>
        <v>0</v>
      </c>
      <c r="U39" s="48">
        <f t="shared" si="11"/>
        <v>31308846</v>
      </c>
      <c r="V39" s="48">
        <f t="shared" si="11"/>
        <v>0</v>
      </c>
      <c r="W39" s="48">
        <f t="shared" si="11"/>
        <v>360146577</v>
      </c>
      <c r="X39" s="48">
        <f t="shared" si="11"/>
        <v>0</v>
      </c>
      <c r="Y39" s="48">
        <f t="shared" si="11"/>
        <v>360146577</v>
      </c>
    </row>
    <row r="40" spans="1:25" x14ac:dyDescent="0.2">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47400244</v>
      </c>
      <c r="W40" s="47">
        <f t="shared" si="10"/>
        <v>47400244</v>
      </c>
      <c r="X40" s="46">
        <v>0</v>
      </c>
      <c r="Y40" s="47">
        <f t="shared" ref="Y40:Y58" si="12">W40+X40</f>
        <v>47400244</v>
      </c>
    </row>
    <row r="41" spans="1:25" x14ac:dyDescent="0.2">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0" t="s">
        <v>408</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0" t="s">
        <v>270</v>
      </c>
      <c r="B47" s="230"/>
      <c r="C47" s="230"/>
      <c r="D47" s="230"/>
      <c r="E47" s="230"/>
      <c r="F47" s="230"/>
      <c r="G47" s="8">
        <v>39</v>
      </c>
      <c r="H47" s="50">
        <v>0</v>
      </c>
      <c r="I47" s="50">
        <v>0</v>
      </c>
      <c r="J47" s="50">
        <v>0</v>
      </c>
      <c r="K47" s="50">
        <v>0</v>
      </c>
      <c r="L47" s="50">
        <v>0</v>
      </c>
      <c r="M47" s="50">
        <v>0</v>
      </c>
      <c r="N47" s="46">
        <v>-17521</v>
      </c>
      <c r="O47" s="46">
        <v>0</v>
      </c>
      <c r="P47" s="46">
        <v>0</v>
      </c>
      <c r="Q47" s="46">
        <v>0</v>
      </c>
      <c r="R47" s="46">
        <v>0</v>
      </c>
      <c r="S47" s="46">
        <v>0</v>
      </c>
      <c r="T47" s="46">
        <v>0</v>
      </c>
      <c r="U47" s="46">
        <v>0</v>
      </c>
      <c r="V47" s="46">
        <v>0</v>
      </c>
      <c r="W47" s="47">
        <f t="shared" si="10"/>
        <v>-17521</v>
      </c>
      <c r="X47" s="46">
        <v>0</v>
      </c>
      <c r="Y47" s="47">
        <f t="shared" si="12"/>
        <v>-17521</v>
      </c>
    </row>
    <row r="48" spans="1:25" x14ac:dyDescent="0.2">
      <c r="A48" s="230" t="s">
        <v>271</v>
      </c>
      <c r="B48" s="230"/>
      <c r="C48" s="230"/>
      <c r="D48" s="230"/>
      <c r="E48" s="230"/>
      <c r="F48" s="23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0" t="s">
        <v>272</v>
      </c>
      <c r="B49" s="230"/>
      <c r="C49" s="230"/>
      <c r="D49" s="230"/>
      <c r="E49" s="230"/>
      <c r="F49" s="230"/>
      <c r="G49" s="8">
        <v>41</v>
      </c>
      <c r="H49" s="50">
        <v>0</v>
      </c>
      <c r="I49" s="50">
        <v>0</v>
      </c>
      <c r="J49" s="50">
        <v>0</v>
      </c>
      <c r="K49" s="50">
        <v>0</v>
      </c>
      <c r="L49" s="50">
        <v>0</v>
      </c>
      <c r="M49" s="50">
        <v>0</v>
      </c>
      <c r="N49" s="46">
        <v>3154</v>
      </c>
      <c r="O49" s="46">
        <v>0</v>
      </c>
      <c r="P49" s="46">
        <v>0</v>
      </c>
      <c r="Q49" s="46">
        <v>0</v>
      </c>
      <c r="R49" s="46">
        <v>0</v>
      </c>
      <c r="S49" s="46">
        <v>0</v>
      </c>
      <c r="T49" s="46">
        <v>0</v>
      </c>
      <c r="U49" s="46">
        <v>0</v>
      </c>
      <c r="V49" s="46">
        <v>0</v>
      </c>
      <c r="W49" s="47">
        <f t="shared" si="10"/>
        <v>3154</v>
      </c>
      <c r="X49" s="46">
        <v>0</v>
      </c>
      <c r="Y49" s="47">
        <f t="shared" si="12"/>
        <v>3154</v>
      </c>
    </row>
    <row r="50" spans="1:25" ht="24" customHeight="1" x14ac:dyDescent="0.2">
      <c r="A50" s="230" t="s">
        <v>409</v>
      </c>
      <c r="B50" s="230"/>
      <c r="C50" s="230"/>
      <c r="D50" s="230"/>
      <c r="E50" s="230"/>
      <c r="F50" s="230"/>
      <c r="G50" s="8">
        <v>42</v>
      </c>
      <c r="H50" s="46">
        <v>5702995</v>
      </c>
      <c r="I50" s="46">
        <v>-7181073</v>
      </c>
      <c r="J50" s="46">
        <v>0</v>
      </c>
      <c r="K50" s="46">
        <v>0</v>
      </c>
      <c r="L50" s="46">
        <v>0</v>
      </c>
      <c r="M50" s="46">
        <v>0</v>
      </c>
      <c r="N50" s="46">
        <v>0</v>
      </c>
      <c r="O50" s="46">
        <v>0</v>
      </c>
      <c r="P50" s="46">
        <v>0</v>
      </c>
      <c r="Q50" s="46">
        <v>0</v>
      </c>
      <c r="R50" s="46">
        <v>0</v>
      </c>
      <c r="S50" s="46">
        <v>0</v>
      </c>
      <c r="T50" s="46">
        <v>0</v>
      </c>
      <c r="U50" s="46">
        <v>656278</v>
      </c>
      <c r="V50" s="46">
        <v>0</v>
      </c>
      <c r="W50" s="47">
        <f t="shared" si="10"/>
        <v>-821800</v>
      </c>
      <c r="X50" s="46">
        <v>0</v>
      </c>
      <c r="Y50" s="47">
        <f t="shared" si="12"/>
        <v>-821800</v>
      </c>
    </row>
    <row r="51" spans="1:25" ht="26.25" customHeight="1" x14ac:dyDescent="0.2">
      <c r="A51" s="230" t="s">
        <v>410</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0" t="s">
        <v>411</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0" t="s">
        <v>273</v>
      </c>
      <c r="B53" s="230"/>
      <c r="C53" s="230"/>
      <c r="D53" s="230"/>
      <c r="E53" s="230"/>
      <c r="F53" s="230"/>
      <c r="G53" s="8">
        <v>45</v>
      </c>
      <c r="H53" s="46">
        <v>0</v>
      </c>
      <c r="I53" s="46">
        <v>0</v>
      </c>
      <c r="J53" s="46">
        <v>0</v>
      </c>
      <c r="K53" s="46">
        <v>0</v>
      </c>
      <c r="L53" s="46">
        <v>5250395</v>
      </c>
      <c r="M53" s="46">
        <v>0</v>
      </c>
      <c r="N53" s="46">
        <v>0</v>
      </c>
      <c r="O53" s="46">
        <v>0</v>
      </c>
      <c r="P53" s="46">
        <v>0</v>
      </c>
      <c r="Q53" s="46">
        <v>0</v>
      </c>
      <c r="R53" s="46">
        <v>0</v>
      </c>
      <c r="S53" s="46">
        <v>0</v>
      </c>
      <c r="T53" s="46">
        <v>0</v>
      </c>
      <c r="U53" s="46">
        <v>0</v>
      </c>
      <c r="V53" s="46">
        <v>0</v>
      </c>
      <c r="W53" s="47">
        <f t="shared" si="10"/>
        <v>-5250395</v>
      </c>
      <c r="X53" s="46">
        <v>0</v>
      </c>
      <c r="Y53" s="47">
        <f t="shared" si="12"/>
        <v>-5250395</v>
      </c>
    </row>
    <row r="54" spans="1:25" x14ac:dyDescent="0.2">
      <c r="A54" s="230" t="s">
        <v>412</v>
      </c>
      <c r="B54" s="230"/>
      <c r="C54" s="230"/>
      <c r="D54" s="230"/>
      <c r="E54" s="230"/>
      <c r="F54" s="230"/>
      <c r="G54" s="8">
        <v>46</v>
      </c>
      <c r="H54" s="46">
        <v>0</v>
      </c>
      <c r="I54" s="46">
        <v>0</v>
      </c>
      <c r="J54" s="46">
        <v>0</v>
      </c>
      <c r="K54" s="46">
        <v>0</v>
      </c>
      <c r="L54" s="46">
        <v>-3955234</v>
      </c>
      <c r="M54" s="46">
        <v>0</v>
      </c>
      <c r="N54" s="46">
        <v>0</v>
      </c>
      <c r="O54" s="46">
        <v>0</v>
      </c>
      <c r="P54" s="46">
        <v>0</v>
      </c>
      <c r="Q54" s="46">
        <v>0</v>
      </c>
      <c r="R54" s="46">
        <v>0</v>
      </c>
      <c r="S54" s="46">
        <v>0</v>
      </c>
      <c r="T54" s="46">
        <v>0</v>
      </c>
      <c r="U54" s="46">
        <v>0</v>
      </c>
      <c r="V54" s="46">
        <v>0</v>
      </c>
      <c r="W54" s="47">
        <f t="shared" si="10"/>
        <v>3955234</v>
      </c>
      <c r="X54" s="46">
        <v>0</v>
      </c>
      <c r="Y54" s="47">
        <f t="shared" si="12"/>
        <v>3955234</v>
      </c>
    </row>
    <row r="55" spans="1:25" x14ac:dyDescent="0.2">
      <c r="A55" s="230" t="s">
        <v>421</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-18578988</v>
      </c>
      <c r="V55" s="46">
        <v>0</v>
      </c>
      <c r="W55" s="47">
        <f t="shared" si="10"/>
        <v>-18578988</v>
      </c>
      <c r="X55" s="46">
        <v>0</v>
      </c>
      <c r="Y55" s="47">
        <f t="shared" si="12"/>
        <v>-18578988</v>
      </c>
    </row>
    <row r="56" spans="1:25" x14ac:dyDescent="0.2">
      <c r="A56" s="230" t="s">
        <v>413</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0" t="s">
        <v>422</v>
      </c>
      <c r="B57" s="230"/>
      <c r="C57" s="230"/>
      <c r="D57" s="230"/>
      <c r="E57" s="230"/>
      <c r="F57" s="230"/>
      <c r="G57" s="8">
        <v>49</v>
      </c>
      <c r="H57" s="46">
        <v>0</v>
      </c>
      <c r="I57" s="46">
        <v>0</v>
      </c>
      <c r="J57" s="46">
        <v>1314479</v>
      </c>
      <c r="K57" s="46">
        <v>0</v>
      </c>
      <c r="L57" s="46">
        <v>0</v>
      </c>
      <c r="M57" s="46">
        <v>0</v>
      </c>
      <c r="N57" s="46">
        <v>6107087</v>
      </c>
      <c r="O57" s="46">
        <v>0</v>
      </c>
      <c r="P57" s="46">
        <v>0</v>
      </c>
      <c r="Q57" s="46">
        <v>0</v>
      </c>
      <c r="R57" s="46">
        <v>0</v>
      </c>
      <c r="S57" s="46">
        <v>0</v>
      </c>
      <c r="T57" s="46">
        <v>0</v>
      </c>
      <c r="U57" s="46">
        <v>-7421566</v>
      </c>
      <c r="V57" s="46">
        <v>0</v>
      </c>
      <c r="W57" s="47">
        <f t="shared" si="10"/>
        <v>0</v>
      </c>
      <c r="X57" s="46">
        <v>0</v>
      </c>
      <c r="Y57" s="47">
        <f t="shared" si="12"/>
        <v>0</v>
      </c>
    </row>
    <row r="58" spans="1:25" x14ac:dyDescent="0.2">
      <c r="A58" s="230" t="s">
        <v>416</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8" t="s">
        <v>423</v>
      </c>
      <c r="B59" s="248"/>
      <c r="C59" s="248"/>
      <c r="D59" s="248"/>
      <c r="E59" s="248"/>
      <c r="F59" s="248"/>
      <c r="G59" s="10">
        <v>51</v>
      </c>
      <c r="H59" s="49">
        <f>SUM(H39:H58)</f>
        <v>213600090</v>
      </c>
      <c r="I59" s="49">
        <f t="shared" ref="I59:Y59" si="13">SUM(I39:I58)</f>
        <v>17178956</v>
      </c>
      <c r="J59" s="49">
        <f t="shared" si="13"/>
        <v>10049070</v>
      </c>
      <c r="K59" s="49">
        <f t="shared" si="13"/>
        <v>19590484</v>
      </c>
      <c r="L59" s="49">
        <f t="shared" si="13"/>
        <v>6928901</v>
      </c>
      <c r="M59" s="49">
        <f t="shared" si="13"/>
        <v>0</v>
      </c>
      <c r="N59" s="49">
        <f t="shared" si="13"/>
        <v>79981992</v>
      </c>
      <c r="O59" s="49">
        <f t="shared" si="13"/>
        <v>0</v>
      </c>
      <c r="P59" s="49">
        <f t="shared" si="13"/>
        <v>0</v>
      </c>
      <c r="Q59" s="49">
        <f t="shared" si="13"/>
        <v>0</v>
      </c>
      <c r="R59" s="49">
        <f t="shared" si="13"/>
        <v>0</v>
      </c>
      <c r="S59" s="49">
        <f t="shared" si="13"/>
        <v>0</v>
      </c>
      <c r="T59" s="49">
        <f t="shared" si="13"/>
        <v>0</v>
      </c>
      <c r="U59" s="49">
        <f t="shared" si="13"/>
        <v>5964570</v>
      </c>
      <c r="V59" s="49">
        <f t="shared" si="13"/>
        <v>47400244</v>
      </c>
      <c r="W59" s="49">
        <f t="shared" si="13"/>
        <v>386836505</v>
      </c>
      <c r="X59" s="49">
        <f t="shared" si="13"/>
        <v>0</v>
      </c>
      <c r="Y59" s="49">
        <f t="shared" si="13"/>
        <v>386836505</v>
      </c>
    </row>
    <row r="60" spans="1:25" x14ac:dyDescent="0.2">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424</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-14367</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-14367</v>
      </c>
      <c r="X61" s="48">
        <f t="shared" si="14"/>
        <v>0</v>
      </c>
      <c r="Y61" s="48">
        <f t="shared" si="14"/>
        <v>-14367</v>
      </c>
    </row>
    <row r="62" spans="1:25" ht="27.75" customHeight="1" x14ac:dyDescent="0.2">
      <c r="A62" s="251" t="s">
        <v>425</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-14367</v>
      </c>
      <c r="O62" s="48">
        <f t="shared" si="15"/>
        <v>0</v>
      </c>
      <c r="P62" s="48">
        <f t="shared" si="15"/>
        <v>0</v>
      </c>
      <c r="Q62" s="48">
        <f t="shared" si="15"/>
        <v>0</v>
      </c>
      <c r="R62" s="48">
        <f t="shared" si="15"/>
        <v>0</v>
      </c>
      <c r="S62" s="48">
        <f t="shared" si="15"/>
        <v>0</v>
      </c>
      <c r="T62" s="48">
        <f t="shared" si="15"/>
        <v>0</v>
      </c>
      <c r="U62" s="48">
        <f t="shared" si="15"/>
        <v>0</v>
      </c>
      <c r="V62" s="48">
        <f t="shared" si="15"/>
        <v>47400244</v>
      </c>
      <c r="W62" s="48">
        <f t="shared" si="15"/>
        <v>47385877</v>
      </c>
      <c r="X62" s="48">
        <f t="shared" si="15"/>
        <v>0</v>
      </c>
      <c r="Y62" s="48">
        <f t="shared" si="15"/>
        <v>47385877</v>
      </c>
    </row>
    <row r="63" spans="1:25" ht="29.25" customHeight="1" x14ac:dyDescent="0.2">
      <c r="A63" s="252" t="s">
        <v>426</v>
      </c>
      <c r="B63" s="252"/>
      <c r="C63" s="252"/>
      <c r="D63" s="252"/>
      <c r="E63" s="252"/>
      <c r="F63" s="252"/>
      <c r="G63" s="10">
        <v>54</v>
      </c>
      <c r="H63" s="49">
        <f>SUM(H50:H58)</f>
        <v>5702995</v>
      </c>
      <c r="I63" s="49">
        <f t="shared" ref="I63:Y63" si="16">SUM(I50:I58)</f>
        <v>-7181073</v>
      </c>
      <c r="J63" s="49">
        <f t="shared" si="16"/>
        <v>1314479</v>
      </c>
      <c r="K63" s="49">
        <f t="shared" si="16"/>
        <v>0</v>
      </c>
      <c r="L63" s="49">
        <f t="shared" si="16"/>
        <v>1295161</v>
      </c>
      <c r="M63" s="49">
        <f t="shared" si="16"/>
        <v>0</v>
      </c>
      <c r="N63" s="49">
        <f t="shared" si="16"/>
        <v>6107087</v>
      </c>
      <c r="O63" s="49">
        <f t="shared" si="16"/>
        <v>0</v>
      </c>
      <c r="P63" s="49">
        <f t="shared" si="16"/>
        <v>0</v>
      </c>
      <c r="Q63" s="49">
        <f t="shared" si="16"/>
        <v>0</v>
      </c>
      <c r="R63" s="49">
        <f t="shared" si="16"/>
        <v>0</v>
      </c>
      <c r="S63" s="49">
        <f t="shared" si="16"/>
        <v>0</v>
      </c>
      <c r="T63" s="49">
        <f t="shared" si="16"/>
        <v>0</v>
      </c>
      <c r="U63" s="49">
        <f t="shared" si="16"/>
        <v>-25344276</v>
      </c>
      <c r="V63" s="49">
        <f t="shared" si="16"/>
        <v>0</v>
      </c>
      <c r="W63" s="49">
        <f t="shared" si="16"/>
        <v>-20695949</v>
      </c>
      <c r="X63" s="49">
        <f t="shared" si="16"/>
        <v>0</v>
      </c>
      <c r="Y63" s="49">
        <f t="shared" si="16"/>
        <v>-20695949</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3"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activeCell="X3" sqref="X3"/>
    </sheetView>
  </sheetViews>
  <sheetFormatPr defaultRowHeight="86.25" customHeight="1" x14ac:dyDescent="0.2"/>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9.5703125" customWidth="1"/>
    <col min="9" max="9" width="2.28515625" customWidth="1"/>
    <col min="10" max="10" width="0.140625" customWidth="1"/>
    <col min="11" max="11" width="3.42578125" customWidth="1"/>
  </cols>
  <sheetData>
    <row r="1" spans="1:10" ht="86.25" customHeight="1" x14ac:dyDescent="0.2">
      <c r="A1" s="254" t="s">
        <v>466</v>
      </c>
      <c r="B1" s="254"/>
      <c r="C1" s="254"/>
      <c r="D1" s="254"/>
      <c r="E1" s="254"/>
      <c r="F1" s="254"/>
      <c r="G1" s="254"/>
      <c r="H1" s="254"/>
      <c r="I1" s="254"/>
      <c r="J1" s="255"/>
    </row>
    <row r="2" spans="1:10" ht="86.25" customHeight="1" x14ac:dyDescent="0.2">
      <c r="A2" s="254"/>
      <c r="B2" s="254"/>
      <c r="C2" s="254"/>
      <c r="D2" s="254"/>
      <c r="E2" s="254"/>
      <c r="F2" s="254"/>
      <c r="G2" s="254"/>
      <c r="H2" s="254"/>
      <c r="I2" s="254"/>
      <c r="J2" s="256"/>
    </row>
    <row r="3" spans="1:10" ht="86.25" customHeight="1" x14ac:dyDescent="0.2">
      <c r="A3" s="254"/>
      <c r="B3" s="254"/>
      <c r="C3" s="254"/>
      <c r="D3" s="254"/>
      <c r="E3" s="254"/>
      <c r="F3" s="254"/>
      <c r="G3" s="254"/>
      <c r="H3" s="254"/>
      <c r="I3" s="254"/>
      <c r="J3" s="256"/>
    </row>
    <row r="4" spans="1:10" ht="86.25" customHeight="1" x14ac:dyDescent="0.2">
      <c r="A4" s="254"/>
      <c r="B4" s="254"/>
      <c r="C4" s="254"/>
      <c r="D4" s="254"/>
      <c r="E4" s="254"/>
      <c r="F4" s="254"/>
      <c r="G4" s="254"/>
      <c r="H4" s="254"/>
      <c r="I4" s="254"/>
      <c r="J4" s="256"/>
    </row>
    <row r="5" spans="1:10" ht="86.25" customHeight="1" x14ac:dyDescent="0.2">
      <c r="A5" s="254"/>
      <c r="B5" s="254"/>
      <c r="C5" s="254"/>
      <c r="D5" s="254"/>
      <c r="E5" s="254"/>
      <c r="F5" s="254"/>
      <c r="G5" s="254"/>
      <c r="H5" s="254"/>
      <c r="I5" s="254"/>
      <c r="J5" s="256"/>
    </row>
    <row r="6" spans="1:10" ht="86.25" customHeight="1" x14ac:dyDescent="0.2">
      <c r="A6" s="254"/>
      <c r="B6" s="254"/>
      <c r="C6" s="254"/>
      <c r="D6" s="254"/>
      <c r="E6" s="254"/>
      <c r="F6" s="254"/>
      <c r="G6" s="254"/>
      <c r="H6" s="254"/>
      <c r="I6" s="254"/>
      <c r="J6" s="256"/>
    </row>
    <row r="7" spans="1:10" ht="86.25" customHeight="1" x14ac:dyDescent="0.2">
      <c r="A7" s="254"/>
      <c r="B7" s="254"/>
      <c r="C7" s="254"/>
      <c r="D7" s="254"/>
      <c r="E7" s="254"/>
      <c r="F7" s="254"/>
      <c r="G7" s="254"/>
      <c r="H7" s="254"/>
      <c r="I7" s="254"/>
      <c r="J7" s="256"/>
    </row>
    <row r="8" spans="1:10" ht="86.25" customHeight="1" x14ac:dyDescent="0.2">
      <c r="A8" s="254"/>
      <c r="B8" s="254"/>
      <c r="C8" s="254"/>
      <c r="D8" s="254"/>
      <c r="E8" s="254"/>
      <c r="F8" s="254"/>
      <c r="G8" s="254"/>
      <c r="H8" s="254"/>
      <c r="I8" s="254"/>
      <c r="J8" s="256"/>
    </row>
    <row r="9" spans="1:10" ht="86.25" customHeight="1" x14ac:dyDescent="0.2">
      <c r="A9" s="254"/>
      <c r="B9" s="254"/>
      <c r="C9" s="254"/>
      <c r="D9" s="254"/>
      <c r="E9" s="254"/>
      <c r="F9" s="254"/>
      <c r="G9" s="254"/>
      <c r="H9" s="254"/>
      <c r="I9" s="254"/>
      <c r="J9" s="256"/>
    </row>
    <row r="10" spans="1:10" ht="93" customHeight="1" x14ac:dyDescent="0.2">
      <c r="A10" s="254"/>
      <c r="B10" s="254"/>
      <c r="C10" s="254"/>
      <c r="D10" s="254"/>
      <c r="E10" s="254"/>
      <c r="F10" s="254"/>
      <c r="G10" s="254"/>
      <c r="H10" s="254"/>
      <c r="I10" s="254"/>
      <c r="J10" s="256"/>
    </row>
    <row r="11" spans="1:10" ht="86.25" customHeight="1" x14ac:dyDescent="0.2">
      <c r="A11" s="254"/>
      <c r="B11" s="254"/>
      <c r="C11" s="254"/>
      <c r="D11" s="254"/>
      <c r="E11" s="254"/>
      <c r="F11" s="254"/>
      <c r="G11" s="254"/>
      <c r="H11" s="254"/>
      <c r="I11" s="254"/>
      <c r="J11" s="256"/>
    </row>
    <row r="12" spans="1:10" ht="86.25" customHeight="1" x14ac:dyDescent="0.2">
      <c r="A12" s="254"/>
      <c r="B12" s="254"/>
      <c r="C12" s="254"/>
      <c r="D12" s="254"/>
      <c r="E12" s="254"/>
      <c r="F12" s="254"/>
      <c r="G12" s="254"/>
      <c r="H12" s="254"/>
      <c r="I12" s="254"/>
      <c r="J12" s="256"/>
    </row>
    <row r="13" spans="1:10" ht="86.25" customHeight="1" x14ac:dyDescent="0.2">
      <c r="A13" s="254"/>
      <c r="B13" s="254"/>
      <c r="C13" s="254"/>
      <c r="D13" s="254"/>
      <c r="E13" s="254"/>
      <c r="F13" s="254"/>
      <c r="G13" s="254"/>
      <c r="H13" s="254"/>
      <c r="I13" s="254"/>
      <c r="J13" s="256"/>
    </row>
    <row r="14" spans="1:10" ht="86.25" customHeight="1" x14ac:dyDescent="0.2">
      <c r="A14" s="254"/>
      <c r="B14" s="254"/>
      <c r="C14" s="254"/>
      <c r="D14" s="254"/>
      <c r="E14" s="254"/>
      <c r="F14" s="254"/>
      <c r="G14" s="254"/>
      <c r="H14" s="254"/>
      <c r="I14" s="254"/>
      <c r="J14" s="256"/>
    </row>
    <row r="15" spans="1:10" ht="86.25" customHeight="1" x14ac:dyDescent="0.2">
      <c r="A15" s="254"/>
      <c r="B15" s="254"/>
      <c r="C15" s="254"/>
      <c r="D15" s="254"/>
      <c r="E15" s="254"/>
      <c r="F15" s="254"/>
      <c r="G15" s="254"/>
      <c r="H15" s="254"/>
      <c r="I15" s="254"/>
      <c r="J15" s="256"/>
    </row>
    <row r="16" spans="1:10" ht="86.25" customHeight="1" x14ac:dyDescent="0.2">
      <c r="A16" s="254"/>
      <c r="B16" s="254"/>
      <c r="C16" s="254"/>
      <c r="D16" s="254"/>
      <c r="E16" s="254"/>
      <c r="F16" s="254"/>
      <c r="G16" s="254"/>
      <c r="H16" s="254"/>
      <c r="I16" s="254"/>
      <c r="J16" s="256"/>
    </row>
    <row r="17" spans="1:10" ht="86.25" customHeight="1" x14ac:dyDescent="0.2">
      <c r="A17" s="254"/>
      <c r="B17" s="254"/>
      <c r="C17" s="254"/>
      <c r="D17" s="254"/>
      <c r="E17" s="254"/>
      <c r="F17" s="254"/>
      <c r="G17" s="254"/>
      <c r="H17" s="254"/>
      <c r="I17" s="254"/>
      <c r="J17" s="256"/>
    </row>
    <row r="18" spans="1:10" ht="90.75" customHeight="1" x14ac:dyDescent="0.2">
      <c r="A18" s="254"/>
      <c r="B18" s="254"/>
      <c r="C18" s="254"/>
      <c r="D18" s="254"/>
      <c r="E18" s="254"/>
      <c r="F18" s="254"/>
      <c r="G18" s="254"/>
      <c r="H18" s="254"/>
      <c r="I18" s="254"/>
      <c r="J18" s="256"/>
    </row>
    <row r="19" spans="1:10" ht="86.25" customHeight="1" x14ac:dyDescent="0.2">
      <c r="A19" s="254"/>
      <c r="B19" s="254"/>
      <c r="C19" s="254"/>
      <c r="D19" s="254"/>
      <c r="E19" s="254"/>
      <c r="F19" s="254"/>
      <c r="G19" s="254"/>
      <c r="H19" s="254"/>
      <c r="I19" s="254"/>
      <c r="J19" s="256"/>
    </row>
    <row r="20" spans="1:10" ht="93" customHeight="1" x14ac:dyDescent="0.2">
      <c r="A20" s="254"/>
      <c r="B20" s="254"/>
      <c r="C20" s="254"/>
      <c r="D20" s="254"/>
      <c r="E20" s="254"/>
      <c r="F20" s="254"/>
      <c r="G20" s="254"/>
      <c r="H20" s="254"/>
      <c r="I20" s="254"/>
      <c r="J20" s="256"/>
    </row>
    <row r="21" spans="1:10" ht="86.25" customHeight="1" x14ac:dyDescent="0.2">
      <c r="A21" s="254"/>
      <c r="B21" s="254"/>
      <c r="C21" s="254"/>
      <c r="D21" s="254"/>
      <c r="E21" s="254"/>
      <c r="F21" s="254"/>
      <c r="G21" s="254"/>
      <c r="H21" s="254"/>
      <c r="I21" s="254"/>
      <c r="J21" s="256"/>
    </row>
    <row r="22" spans="1:10" ht="86.25" customHeight="1" x14ac:dyDescent="0.2">
      <c r="A22" s="254"/>
      <c r="B22" s="254"/>
      <c r="C22" s="254"/>
      <c r="D22" s="254"/>
      <c r="E22" s="254"/>
      <c r="F22" s="254"/>
      <c r="G22" s="254"/>
      <c r="H22" s="254"/>
      <c r="I22" s="254"/>
      <c r="J22" s="256"/>
    </row>
    <row r="23" spans="1:10" ht="86.25" customHeight="1" x14ac:dyDescent="0.2">
      <c r="A23" s="254"/>
      <c r="B23" s="254"/>
      <c r="C23" s="254"/>
      <c r="D23" s="254"/>
      <c r="E23" s="254"/>
      <c r="F23" s="254"/>
      <c r="G23" s="254"/>
      <c r="H23" s="254"/>
      <c r="I23" s="254"/>
      <c r="J23" s="256"/>
    </row>
    <row r="24" spans="1:10" ht="86.25" customHeight="1" x14ac:dyDescent="0.2">
      <c r="A24" s="254"/>
      <c r="B24" s="254"/>
      <c r="C24" s="254"/>
      <c r="D24" s="254"/>
      <c r="E24" s="254"/>
      <c r="F24" s="254"/>
      <c r="G24" s="254"/>
      <c r="H24" s="254"/>
      <c r="I24" s="254"/>
      <c r="J24" s="256"/>
    </row>
    <row r="25" spans="1:10" ht="86.25" customHeight="1" x14ac:dyDescent="0.2">
      <c r="A25" s="254"/>
      <c r="B25" s="254"/>
      <c r="C25" s="254"/>
      <c r="D25" s="254"/>
      <c r="E25" s="254"/>
      <c r="F25" s="254"/>
      <c r="G25" s="254"/>
      <c r="H25" s="254"/>
      <c r="I25" s="254"/>
      <c r="J25" s="256"/>
    </row>
    <row r="26" spans="1:10" ht="144.75" customHeight="1" x14ac:dyDescent="0.2">
      <c r="A26" s="254"/>
      <c r="B26" s="254"/>
      <c r="C26" s="254"/>
      <c r="D26" s="254"/>
      <c r="E26" s="254"/>
      <c r="F26" s="254"/>
      <c r="G26" s="254"/>
      <c r="H26" s="254"/>
      <c r="I26" s="254"/>
      <c r="J26" s="256"/>
    </row>
    <row r="27" spans="1:10" ht="88.5" customHeight="1" x14ac:dyDescent="0.2">
      <c r="A27" s="254"/>
      <c r="B27" s="254"/>
      <c r="C27" s="254"/>
      <c r="D27" s="254"/>
      <c r="E27" s="254"/>
      <c r="F27" s="254"/>
      <c r="G27" s="254"/>
      <c r="H27" s="254"/>
      <c r="I27" s="254"/>
      <c r="J27" s="256"/>
    </row>
    <row r="28" spans="1:10" ht="213.75" customHeight="1" x14ac:dyDescent="0.2">
      <c r="A28" s="254"/>
      <c r="B28" s="254"/>
      <c r="C28" s="254"/>
      <c r="D28" s="254"/>
      <c r="E28" s="254"/>
      <c r="F28" s="254"/>
      <c r="G28" s="254"/>
      <c r="H28" s="254"/>
      <c r="I28" s="254"/>
      <c r="J28" s="256"/>
    </row>
    <row r="29" spans="1:10" ht="86.25" customHeight="1" x14ac:dyDescent="0.2">
      <c r="A29" s="254"/>
      <c r="B29" s="254"/>
      <c r="C29" s="254"/>
      <c r="D29" s="254"/>
      <c r="E29" s="254"/>
      <c r="F29" s="254"/>
      <c r="G29" s="254"/>
      <c r="H29" s="254"/>
      <c r="I29" s="254"/>
      <c r="J29" s="256"/>
    </row>
    <row r="30" spans="1:10" ht="86.25" customHeight="1" x14ac:dyDescent="0.2">
      <c r="A30" s="254"/>
      <c r="B30" s="254"/>
      <c r="C30" s="254"/>
      <c r="D30" s="254"/>
      <c r="E30" s="254"/>
      <c r="F30" s="254"/>
      <c r="G30" s="254"/>
      <c r="H30" s="254"/>
      <c r="I30" s="254"/>
      <c r="J30" s="256"/>
    </row>
    <row r="31" spans="1:10" ht="86.25" customHeight="1" x14ac:dyDescent="0.2">
      <c r="A31" s="254"/>
      <c r="B31" s="254"/>
      <c r="C31" s="254"/>
      <c r="D31" s="254"/>
      <c r="E31" s="254"/>
      <c r="F31" s="254"/>
      <c r="G31" s="254"/>
      <c r="H31" s="254"/>
      <c r="I31" s="254"/>
      <c r="J31" s="256"/>
    </row>
    <row r="32" spans="1:10" ht="86.25" customHeight="1" x14ac:dyDescent="0.2">
      <c r="A32" s="254"/>
      <c r="B32" s="254"/>
      <c r="C32" s="254"/>
      <c r="D32" s="254"/>
      <c r="E32" s="254"/>
      <c r="F32" s="254"/>
      <c r="G32" s="254"/>
      <c r="H32" s="254"/>
      <c r="I32" s="254"/>
      <c r="J32" s="256"/>
    </row>
    <row r="33" spans="1:10" ht="86.25" customHeight="1" x14ac:dyDescent="0.2">
      <c r="A33" s="254"/>
      <c r="B33" s="254"/>
      <c r="C33" s="254"/>
      <c r="D33" s="254"/>
      <c r="E33" s="254"/>
      <c r="F33" s="254"/>
      <c r="G33" s="254"/>
      <c r="H33" s="254"/>
      <c r="I33" s="254"/>
      <c r="J33" s="256"/>
    </row>
    <row r="34" spans="1:10" ht="86.25" customHeight="1" x14ac:dyDescent="0.2">
      <c r="A34" s="254"/>
      <c r="B34" s="254"/>
      <c r="C34" s="254"/>
      <c r="D34" s="254"/>
      <c r="E34" s="254"/>
      <c r="F34" s="254"/>
      <c r="G34" s="254"/>
      <c r="H34" s="254"/>
      <c r="I34" s="254"/>
      <c r="J34" s="256"/>
    </row>
    <row r="35" spans="1:10" ht="86.25" customHeight="1" x14ac:dyDescent="0.2">
      <c r="A35" s="254"/>
      <c r="B35" s="254"/>
      <c r="C35" s="254"/>
      <c r="D35" s="254"/>
      <c r="E35" s="254"/>
      <c r="F35" s="254"/>
      <c r="G35" s="254"/>
      <c r="H35" s="254"/>
      <c r="I35" s="254"/>
      <c r="J35" s="256"/>
    </row>
    <row r="36" spans="1:10" ht="78" customHeight="1" x14ac:dyDescent="0.2">
      <c r="A36" s="254"/>
      <c r="B36" s="254"/>
      <c r="C36" s="254"/>
      <c r="D36" s="254"/>
      <c r="E36" s="254"/>
      <c r="F36" s="254"/>
      <c r="G36" s="254"/>
      <c r="H36" s="254"/>
      <c r="I36" s="254"/>
      <c r="J36" s="256"/>
    </row>
    <row r="37" spans="1:10" ht="123.75" customHeight="1" x14ac:dyDescent="0.2">
      <c r="A37" s="254"/>
      <c r="B37" s="254"/>
      <c r="C37" s="254"/>
      <c r="D37" s="254"/>
      <c r="E37" s="254"/>
      <c r="F37" s="254"/>
      <c r="G37" s="254"/>
      <c r="H37" s="254"/>
      <c r="I37" s="254"/>
      <c r="J37" s="256"/>
    </row>
    <row r="38" spans="1:10" ht="188.25" customHeight="1" x14ac:dyDescent="0.2">
      <c r="A38" s="254"/>
      <c r="B38" s="254"/>
      <c r="C38" s="254"/>
      <c r="D38" s="254"/>
      <c r="E38" s="254"/>
      <c r="F38" s="254"/>
      <c r="G38" s="254"/>
      <c r="H38" s="254"/>
      <c r="I38" s="254"/>
      <c r="J38" s="256"/>
    </row>
    <row r="39" spans="1:10" ht="188.25" customHeight="1" x14ac:dyDescent="0.2">
      <c r="A39" s="254"/>
      <c r="B39" s="254"/>
      <c r="C39" s="254"/>
      <c r="D39" s="254"/>
      <c r="E39" s="254"/>
      <c r="F39" s="254"/>
      <c r="G39" s="254"/>
      <c r="H39" s="254"/>
      <c r="I39" s="254"/>
      <c r="J39" s="256"/>
    </row>
    <row r="40" spans="1:10" ht="188.25" customHeight="1" x14ac:dyDescent="0.2">
      <c r="A40" s="254"/>
      <c r="B40" s="254"/>
      <c r="C40" s="254"/>
      <c r="D40" s="254"/>
      <c r="E40" s="254"/>
      <c r="F40" s="254"/>
      <c r="G40" s="254"/>
      <c r="H40" s="254"/>
      <c r="I40" s="254"/>
      <c r="J40" s="256"/>
    </row>
    <row r="41" spans="1:10" ht="26.25" customHeight="1" x14ac:dyDescent="0.2">
      <c r="A41" s="254"/>
      <c r="B41" s="254"/>
      <c r="C41" s="254"/>
      <c r="D41" s="254"/>
      <c r="E41" s="254"/>
      <c r="F41" s="254"/>
      <c r="G41" s="254"/>
      <c r="H41" s="254"/>
      <c r="I41" s="254"/>
      <c r="J41" s="256"/>
    </row>
    <row r="42" spans="1:10" ht="30" customHeight="1" x14ac:dyDescent="0.2">
      <c r="A42" s="254"/>
      <c r="B42" s="254"/>
      <c r="C42" s="254"/>
      <c r="D42" s="254"/>
      <c r="E42" s="254"/>
      <c r="F42" s="254"/>
      <c r="G42" s="254"/>
      <c r="H42" s="254"/>
      <c r="I42" s="254"/>
      <c r="J42" s="25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2024-04-03T14:39:35Z</cp:lastPrinted>
  <dcterms:created xsi:type="dcterms:W3CDTF">2008-10-17T11:51:54Z</dcterms:created>
  <dcterms:modified xsi:type="dcterms:W3CDTF">2024-04-03T14:39:53Z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